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Céline Koubaa\Desktop\"/>
    </mc:Choice>
  </mc:AlternateContent>
  <bookViews>
    <workbookView xWindow="0" yWindow="0" windowWidth="20490" windowHeight="7530" tabRatio="500"/>
  </bookViews>
  <sheets>
    <sheet name="Feuille 1" sheetId="1" r:id="rId1"/>
  </sheet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3" i="1" l="1"/>
  <c r="D13" i="1"/>
  <c r="H13" i="1"/>
  <c r="G10" i="1"/>
  <c r="C10" i="1"/>
  <c r="H10" i="1"/>
  <c r="D8" i="1"/>
  <c r="G21" i="1"/>
  <c r="G22" i="1"/>
  <c r="G23" i="1"/>
  <c r="C21" i="1"/>
  <c r="C22" i="1"/>
  <c r="C23" i="1"/>
  <c r="H23" i="1"/>
  <c r="G19" i="1"/>
  <c r="C19" i="1"/>
  <c r="H19" i="1"/>
  <c r="F21" i="1"/>
  <c r="F22" i="1"/>
  <c r="F23" i="1"/>
  <c r="E21" i="1"/>
  <c r="E22" i="1"/>
  <c r="E23" i="1"/>
  <c r="D21" i="1"/>
  <c r="D22" i="1"/>
  <c r="D23" i="1"/>
  <c r="H22" i="1"/>
  <c r="H21" i="1"/>
  <c r="G20" i="1"/>
  <c r="C20" i="1"/>
  <c r="H20" i="1"/>
  <c r="F20" i="1"/>
  <c r="E20" i="1"/>
  <c r="D20" i="1"/>
  <c r="F19" i="1"/>
  <c r="E19" i="1"/>
  <c r="D19" i="1"/>
  <c r="G14" i="1"/>
  <c r="G18" i="1"/>
  <c r="C14" i="1"/>
  <c r="C18" i="1"/>
  <c r="H18" i="1"/>
  <c r="F14" i="1"/>
  <c r="F18" i="1"/>
  <c r="E14" i="1"/>
  <c r="E18" i="1"/>
  <c r="D14" i="1"/>
  <c r="D18" i="1"/>
  <c r="G17" i="1"/>
  <c r="C17" i="1"/>
  <c r="H17" i="1"/>
  <c r="F17" i="1"/>
  <c r="E17" i="1"/>
  <c r="D17" i="1"/>
  <c r="G16" i="1"/>
  <c r="C16" i="1"/>
  <c r="H16" i="1"/>
  <c r="F16" i="1"/>
  <c r="E16" i="1"/>
  <c r="D16" i="1"/>
  <c r="G15" i="1"/>
  <c r="C15" i="1"/>
  <c r="H15" i="1"/>
  <c r="F15" i="1"/>
  <c r="E15" i="1"/>
  <c r="D15" i="1"/>
  <c r="H14" i="1"/>
  <c r="G12" i="1"/>
  <c r="C12" i="1"/>
  <c r="H12" i="1"/>
  <c r="F12" i="1"/>
  <c r="E12" i="1"/>
  <c r="D12" i="1"/>
  <c r="G11" i="1"/>
  <c r="C11" i="1"/>
  <c r="H11" i="1"/>
  <c r="F11" i="1"/>
  <c r="E11" i="1"/>
  <c r="D11" i="1"/>
  <c r="F13" i="1"/>
  <c r="E13" i="1"/>
  <c r="F10" i="1"/>
  <c r="E10" i="1"/>
  <c r="D10" i="1"/>
  <c r="G9" i="1"/>
  <c r="C9" i="1"/>
  <c r="H9" i="1"/>
  <c r="F9" i="1"/>
  <c r="E9" i="1"/>
  <c r="D9" i="1"/>
  <c r="G8" i="1"/>
  <c r="C8" i="1"/>
  <c r="H8" i="1"/>
  <c r="F8" i="1"/>
  <c r="E8" i="1"/>
  <c r="G7" i="1"/>
  <c r="C7" i="1"/>
  <c r="H7" i="1"/>
  <c r="F7" i="1"/>
  <c r="E7" i="1"/>
  <c r="D7" i="1"/>
  <c r="G6" i="1"/>
  <c r="H6" i="1"/>
  <c r="G5" i="1"/>
  <c r="C5" i="1"/>
  <c r="H5" i="1"/>
  <c r="F5" i="1"/>
  <c r="E5" i="1"/>
  <c r="D5" i="1"/>
  <c r="G4" i="1"/>
  <c r="G3" i="1"/>
  <c r="H3" i="1"/>
  <c r="H2" i="1"/>
</calcChain>
</file>

<file path=xl/sharedStrings.xml><?xml version="1.0" encoding="utf-8"?>
<sst xmlns="http://schemas.openxmlformats.org/spreadsheetml/2006/main" count="36" uniqueCount="36">
  <si>
    <t>Ratios</t>
  </si>
  <si>
    <t xml:space="preserve"> N-4 (2013)</t>
  </si>
  <si>
    <t>N-3</t>
  </si>
  <si>
    <t>N-2</t>
  </si>
  <si>
    <t xml:space="preserve"> N-1</t>
  </si>
  <si>
    <t>N (2017)</t>
  </si>
  <si>
    <t>Taux d'évolution global</t>
  </si>
  <si>
    <t>Chiffre d'affaires</t>
  </si>
  <si>
    <t xml:space="preserve">Taux de VA </t>
  </si>
  <si>
    <t>Taux de variation de la VA</t>
  </si>
  <si>
    <t>Taux de marge commerciale</t>
  </si>
  <si>
    <t>Taux de profitabilité</t>
  </si>
  <si>
    <t>ratio de couverture des emplois stables</t>
  </si>
  <si>
    <t>Capitaux investis</t>
  </si>
  <si>
    <t>ratio de couverture des capitaux investis</t>
  </si>
  <si>
    <t>Poids du BFRE</t>
  </si>
  <si>
    <t>Ratios de rotation des stocks</t>
  </si>
  <si>
    <t>Délai moyen de rotation des stocks de march</t>
  </si>
  <si>
    <t>Délai moyen de règlement des clients</t>
  </si>
  <si>
    <t>Délai de règlement aux fournisseurs</t>
  </si>
  <si>
    <t>Ratios analysant l'endettement</t>
  </si>
  <si>
    <t>Ratio d'autonomie financière</t>
  </si>
  <si>
    <t>Capacité d'endettement théorique</t>
  </si>
  <si>
    <t>Ratio de capacité de remboursement</t>
  </si>
  <si>
    <t xml:space="preserve">Endettement financier </t>
  </si>
  <si>
    <t>Taux d'endettement financier</t>
  </si>
  <si>
    <t>Rentabilité</t>
  </si>
  <si>
    <t>Rentabilité économique</t>
  </si>
  <si>
    <t>Rentabilité financière</t>
  </si>
  <si>
    <t>Risques</t>
  </si>
  <si>
    <t>Analyse des delais de reglement</t>
  </si>
  <si>
    <t xml:space="preserve">Marge de sécurité  </t>
  </si>
  <si>
    <t xml:space="preserve">Indice de sécurité </t>
  </si>
  <si>
    <t>Seuil de rentabilité</t>
  </si>
  <si>
    <t>Ratios d'activité</t>
  </si>
  <si>
    <t>Ratios analysant l'équilibre financier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</si>
</sst>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"/>
    <numFmt numFmtId="165" formatCode="0.0000"/>
    <numFmt numFmtId="167" formatCode="0.000"/>
  </numFmts>
  <fonts count="7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D9D2E9"/>
        <bgColor rgb="FFD9D2E9"/>
      </patternFill>
    </fill>
    <fill>
      <patternFill patternType="solid">
        <fgColor rgb="FFD0E0E3"/>
        <bgColor rgb="FFD0E0E3"/>
      </patternFill>
    </fill>
    <fill>
      <patternFill patternType="solid">
        <fgColor rgb="FFEAD1DC"/>
        <bgColor rgb="FFEAD1DC"/>
      </patternFill>
    </fill>
    <fill>
      <patternFill patternType="solid">
        <fgColor rgb="FFE6B8AF"/>
        <bgColor rgb="FFE6B8AF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0000"/>
      </patternFill>
    </fill>
    <fill>
      <patternFill patternType="solid">
        <fgColor theme="9" tint="0.79998168889431442"/>
        <bgColor rgb="FF00FF00"/>
      </patternFill>
    </fill>
    <fill>
      <patternFill patternType="solid">
        <fgColor rgb="FFEAD1DC"/>
        <bgColor rgb="FF00FF00"/>
      </patternFill>
    </fill>
    <fill>
      <patternFill patternType="solid">
        <fgColor rgb="FFE6B9AF"/>
        <bgColor rgb="FF00FF00"/>
      </patternFill>
    </fill>
    <fill>
      <patternFill patternType="solid">
        <fgColor rgb="FFD0E1E3"/>
        <bgColor rgb="FFD0E0E3"/>
      </patternFill>
    </fill>
    <fill>
      <patternFill patternType="solid">
        <fgColor rgb="FFD0E1E3"/>
        <bgColor rgb="FF00FF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9FC5E8"/>
      </patternFill>
    </fill>
    <fill>
      <patternFill patternType="solid">
        <fgColor theme="4" tint="0.79998168889431442"/>
        <bgColor rgb="FFEFEFE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FEFEF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 applyFont="1" applyAlignment="1"/>
    <xf numFmtId="0" fontId="3" fillId="0" borderId="0" xfId="0" applyFont="1" applyBorder="1" applyAlignment="1"/>
    <xf numFmtId="0" fontId="3" fillId="16" borderId="0" xfId="0" applyFont="1" applyFill="1" applyBorder="1"/>
    <xf numFmtId="0" fontId="3" fillId="17" borderId="0" xfId="0" applyFont="1" applyFill="1" applyBorder="1" applyAlignment="1"/>
    <xf numFmtId="0" fontId="3" fillId="9" borderId="0" xfId="0" applyFont="1" applyFill="1" applyBorder="1" applyAlignment="1"/>
    <xf numFmtId="0" fontId="3" fillId="0" borderId="0" xfId="0" applyFont="1" applyBorder="1"/>
    <xf numFmtId="0" fontId="0" fillId="0" borderId="0" xfId="0" applyFont="1" applyBorder="1" applyAlignment="1"/>
    <xf numFmtId="10" fontId="2" fillId="0" borderId="0" xfId="0" applyNumberFormat="1" applyFont="1" applyBorder="1"/>
    <xf numFmtId="0" fontId="1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1" fillId="2" borderId="0" xfId="0" applyFont="1" applyFill="1" applyBorder="1" applyAlignment="1"/>
    <xf numFmtId="0" fontId="1" fillId="8" borderId="0" xfId="0" applyFont="1" applyFill="1" applyBorder="1" applyAlignment="1"/>
    <xf numFmtId="0" fontId="1" fillId="3" borderId="0" xfId="0" applyFont="1" applyFill="1" applyBorder="1" applyAlignment="1">
      <alignment horizontal="left"/>
    </xf>
    <xf numFmtId="0" fontId="1" fillId="4" borderId="0" xfId="0" applyFont="1" applyFill="1" applyBorder="1" applyAlignment="1"/>
    <xf numFmtId="2" fontId="1" fillId="4" borderId="0" xfId="0" applyNumberFormat="1" applyFont="1" applyFill="1" applyBorder="1" applyAlignment="1">
      <alignment horizontal="right"/>
    </xf>
    <xf numFmtId="0" fontId="1" fillId="6" borderId="0" xfId="0" applyFont="1" applyFill="1" applyBorder="1" applyAlignment="1"/>
    <xf numFmtId="0" fontId="1" fillId="18" borderId="4" xfId="0" applyFont="1" applyFill="1" applyBorder="1" applyAlignment="1"/>
    <xf numFmtId="0" fontId="5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/>
    <xf numFmtId="0" fontId="6" fillId="0" borderId="7" xfId="0" applyFont="1" applyBorder="1"/>
    <xf numFmtId="0" fontId="6" fillId="0" borderId="9" xfId="0" applyFont="1" applyBorder="1"/>
    <xf numFmtId="0" fontId="1" fillId="2" borderId="10" xfId="0" applyFont="1" applyFill="1" applyBorder="1" applyAlignment="1"/>
    <xf numFmtId="0" fontId="5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/>
    <xf numFmtId="0" fontId="1" fillId="3" borderId="10" xfId="0" applyFont="1" applyFill="1" applyBorder="1" applyAlignment="1"/>
    <xf numFmtId="0" fontId="5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/>
    <xf numFmtId="0" fontId="5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/>
    <xf numFmtId="0" fontId="5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/>
    <xf numFmtId="2" fontId="1" fillId="4" borderId="5" xfId="0" applyNumberFormat="1" applyFont="1" applyFill="1" applyBorder="1" applyAlignment="1">
      <alignment horizontal="right"/>
    </xf>
    <xf numFmtId="167" fontId="1" fillId="4" borderId="6" xfId="0" applyNumberFormat="1" applyFont="1" applyFill="1" applyBorder="1" applyAlignment="1">
      <alignment horizontal="right"/>
    </xf>
    <xf numFmtId="0" fontId="5" fillId="4" borderId="7" xfId="0" applyFont="1" applyFill="1" applyBorder="1" applyAlignment="1">
      <alignment horizontal="center" vertical="center"/>
    </xf>
    <xf numFmtId="0" fontId="1" fillId="4" borderId="10" xfId="0" applyFont="1" applyFill="1" applyBorder="1" applyAlignment="1"/>
    <xf numFmtId="0" fontId="5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vertical="center"/>
    </xf>
    <xf numFmtId="2" fontId="1" fillId="6" borderId="5" xfId="0" applyNumberFormat="1" applyFont="1" applyFill="1" applyBorder="1" applyAlignment="1">
      <alignment horizontal="right" vertical="center"/>
    </xf>
    <xf numFmtId="0" fontId="1" fillId="6" borderId="10" xfId="0" applyFont="1" applyFill="1" applyBorder="1" applyAlignment="1"/>
    <xf numFmtId="0" fontId="5" fillId="7" borderId="4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/>
    <xf numFmtId="0" fontId="1" fillId="7" borderId="10" xfId="0" applyFont="1" applyFill="1" applyBorder="1" applyAlignment="1"/>
    <xf numFmtId="0" fontId="4" fillId="17" borderId="1" xfId="0" applyFont="1" applyFill="1" applyBorder="1" applyAlignment="1">
      <alignment horizontal="center"/>
    </xf>
    <xf numFmtId="0" fontId="4" fillId="20" borderId="2" xfId="0" applyFont="1" applyFill="1" applyBorder="1" applyAlignment="1">
      <alignment horizontal="center"/>
    </xf>
    <xf numFmtId="0" fontId="4" fillId="17" borderId="2" xfId="0" applyFont="1" applyFill="1" applyBorder="1" applyAlignment="1">
      <alignment horizontal="center"/>
    </xf>
    <xf numFmtId="10" fontId="4" fillId="21" borderId="3" xfId="0" applyNumberFormat="1" applyFont="1" applyFill="1" applyBorder="1" applyAlignment="1">
      <alignment horizontal="center"/>
    </xf>
    <xf numFmtId="2" fontId="1" fillId="3" borderId="10" xfId="0" applyNumberFormat="1" applyFont="1" applyFill="1" applyBorder="1" applyAlignment="1">
      <alignment horizontal="right"/>
    </xf>
    <xf numFmtId="10" fontId="1" fillId="18" borderId="5" xfId="0" applyNumberFormat="1" applyFont="1" applyFill="1" applyBorder="1" applyAlignment="1">
      <alignment horizontal="right"/>
    </xf>
    <xf numFmtId="0" fontId="1" fillId="18" borderId="5" xfId="0" applyFont="1" applyFill="1" applyBorder="1" applyAlignment="1">
      <alignment horizontal="right"/>
    </xf>
    <xf numFmtId="10" fontId="1" fillId="19" borderId="6" xfId="0" applyNumberFormat="1" applyFont="1" applyFill="1" applyBorder="1" applyAlignment="1">
      <alignment horizontal="right"/>
    </xf>
    <xf numFmtId="10" fontId="1" fillId="2" borderId="5" xfId="0" applyNumberFormat="1" applyFont="1" applyFill="1" applyBorder="1" applyAlignment="1">
      <alignment horizontal="right"/>
    </xf>
    <xf numFmtId="10" fontId="1" fillId="2" borderId="6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10" fontId="1" fillId="2" borderId="0" xfId="0" applyNumberFormat="1" applyFont="1" applyFill="1" applyBorder="1" applyAlignment="1">
      <alignment horizontal="right"/>
    </xf>
    <xf numFmtId="10" fontId="1" fillId="2" borderId="8" xfId="0" applyNumberFormat="1" applyFont="1" applyFill="1" applyBorder="1" applyAlignment="1">
      <alignment horizontal="right"/>
    </xf>
    <xf numFmtId="10" fontId="1" fillId="8" borderId="0" xfId="0" applyNumberFormat="1" applyFont="1" applyFill="1" applyBorder="1" applyAlignment="1">
      <alignment horizontal="right"/>
    </xf>
    <xf numFmtId="10" fontId="1" fillId="8" borderId="8" xfId="0" applyNumberFormat="1" applyFont="1" applyFill="1" applyBorder="1" applyAlignment="1">
      <alignment horizontal="right"/>
    </xf>
    <xf numFmtId="10" fontId="1" fillId="2" borderId="10" xfId="0" applyNumberFormat="1" applyFont="1" applyFill="1" applyBorder="1" applyAlignment="1">
      <alignment horizontal="right"/>
    </xf>
    <xf numFmtId="10" fontId="1" fillId="10" borderId="11" xfId="0" applyNumberFormat="1" applyFont="1" applyFill="1" applyBorder="1" applyAlignment="1">
      <alignment horizontal="right"/>
    </xf>
    <xf numFmtId="2" fontId="1" fillId="3" borderId="5" xfId="0" applyNumberFormat="1" applyFont="1" applyFill="1" applyBorder="1" applyAlignment="1">
      <alignment horizontal="right"/>
    </xf>
    <xf numFmtId="10" fontId="1" fillId="3" borderId="6" xfId="0" applyNumberFormat="1" applyFont="1" applyFill="1" applyBorder="1" applyAlignment="1">
      <alignment horizontal="right"/>
    </xf>
    <xf numFmtId="2" fontId="1" fillId="3" borderId="0" xfId="0" applyNumberFormat="1" applyFont="1" applyFill="1" applyBorder="1" applyAlignment="1">
      <alignment horizontal="right"/>
    </xf>
    <xf numFmtId="10" fontId="1" fillId="3" borderId="8" xfId="0" applyNumberFormat="1" applyFont="1" applyFill="1" applyBorder="1" applyAlignment="1">
      <alignment horizontal="right"/>
    </xf>
    <xf numFmtId="10" fontId="1" fillId="11" borderId="8" xfId="0" applyNumberFormat="1" applyFont="1" applyFill="1" applyBorder="1" applyAlignment="1">
      <alignment horizontal="right"/>
    </xf>
    <xf numFmtId="10" fontId="1" fillId="3" borderId="11" xfId="0" applyNumberFormat="1" applyFont="1" applyFill="1" applyBorder="1" applyAlignment="1">
      <alignment horizontal="right"/>
    </xf>
    <xf numFmtId="2" fontId="1" fillId="5" borderId="5" xfId="0" applyNumberFormat="1" applyFont="1" applyFill="1" applyBorder="1" applyAlignment="1">
      <alignment horizontal="right"/>
    </xf>
    <xf numFmtId="10" fontId="1" fillId="14" borderId="6" xfId="0" applyNumberFormat="1" applyFont="1" applyFill="1" applyBorder="1" applyAlignment="1">
      <alignment horizontal="right"/>
    </xf>
    <xf numFmtId="2" fontId="1" fillId="5" borderId="10" xfId="0" applyNumberFormat="1" applyFont="1" applyFill="1" applyBorder="1" applyAlignment="1">
      <alignment horizontal="right"/>
    </xf>
    <xf numFmtId="10" fontId="1" fillId="15" borderId="11" xfId="0" applyNumberFormat="1" applyFont="1" applyFill="1" applyBorder="1" applyAlignment="1">
      <alignment horizontal="right"/>
    </xf>
    <xf numFmtId="10" fontId="1" fillId="4" borderId="8" xfId="0" applyNumberFormat="1" applyFont="1" applyFill="1" applyBorder="1" applyAlignment="1">
      <alignment horizontal="right"/>
    </xf>
    <xf numFmtId="0" fontId="1" fillId="4" borderId="0" xfId="0" applyFont="1" applyFill="1" applyBorder="1" applyAlignment="1">
      <alignment horizontal="right"/>
    </xf>
    <xf numFmtId="4" fontId="1" fillId="4" borderId="0" xfId="0" applyNumberFormat="1" applyFont="1" applyFill="1" applyBorder="1" applyAlignment="1">
      <alignment horizontal="right"/>
    </xf>
    <xf numFmtId="2" fontId="1" fillId="4" borderId="8" xfId="0" applyNumberFormat="1" applyFont="1" applyFill="1" applyBorder="1" applyAlignment="1">
      <alignment horizontal="right"/>
    </xf>
    <xf numFmtId="2" fontId="1" fillId="4" borderId="10" xfId="0" applyNumberFormat="1" applyFont="1" applyFill="1" applyBorder="1" applyAlignment="1">
      <alignment horizontal="right"/>
    </xf>
    <xf numFmtId="2" fontId="1" fillId="4" borderId="11" xfId="0" applyNumberFormat="1" applyFont="1" applyFill="1" applyBorder="1" applyAlignment="1">
      <alignment horizontal="right"/>
    </xf>
    <xf numFmtId="10" fontId="1" fillId="6" borderId="6" xfId="0" applyNumberFormat="1" applyFont="1" applyFill="1" applyBorder="1" applyAlignment="1">
      <alignment horizontal="right"/>
    </xf>
    <xf numFmtId="2" fontId="1" fillId="6" borderId="0" xfId="0" applyNumberFormat="1" applyFont="1" applyFill="1" applyBorder="1" applyAlignment="1">
      <alignment horizontal="right"/>
    </xf>
    <xf numFmtId="164" fontId="1" fillId="6" borderId="0" xfId="0" applyNumberFormat="1" applyFont="1" applyFill="1" applyBorder="1" applyAlignment="1">
      <alignment horizontal="right"/>
    </xf>
    <xf numFmtId="165" fontId="1" fillId="6" borderId="0" xfId="0" applyNumberFormat="1" applyFont="1" applyFill="1" applyBorder="1" applyAlignment="1">
      <alignment horizontal="right"/>
    </xf>
    <xf numFmtId="10" fontId="1" fillId="12" borderId="8" xfId="0" applyNumberFormat="1" applyFont="1" applyFill="1" applyBorder="1" applyAlignment="1">
      <alignment horizontal="right"/>
    </xf>
    <xf numFmtId="0" fontId="1" fillId="6" borderId="10" xfId="0" applyFont="1" applyFill="1" applyBorder="1" applyAlignment="1">
      <alignment horizontal="right"/>
    </xf>
    <xf numFmtId="10" fontId="4" fillId="12" borderId="11" xfId="0" applyNumberFormat="1" applyFont="1" applyFill="1" applyBorder="1" applyAlignment="1">
      <alignment horizontal="right"/>
    </xf>
    <xf numFmtId="0" fontId="1" fillId="7" borderId="5" xfId="0" applyFont="1" applyFill="1" applyBorder="1" applyAlignment="1">
      <alignment horizontal="right"/>
    </xf>
    <xf numFmtId="10" fontId="4" fillId="7" borderId="6" xfId="0" applyNumberFormat="1" applyFont="1" applyFill="1" applyBorder="1" applyAlignment="1">
      <alignment horizontal="right"/>
    </xf>
    <xf numFmtId="10" fontId="1" fillId="7" borderId="10" xfId="0" applyNumberFormat="1" applyFont="1" applyFill="1" applyBorder="1" applyAlignment="1">
      <alignment horizontal="right"/>
    </xf>
    <xf numFmtId="10" fontId="1" fillId="13" borderId="1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Medium7"/>
  <colors>
    <mruColors>
      <color rgb="FFD0E1E3"/>
      <color rgb="FFE6B9AF"/>
      <color rgb="FFEAD1D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007"/>
  <sheetViews>
    <sheetView tabSelected="1" workbookViewId="0">
      <selection activeCell="G2" sqref="G2"/>
    </sheetView>
  </sheetViews>
  <sheetFormatPr baseColWidth="10" defaultColWidth="14.42578125" defaultRowHeight="15.75" customHeight="1" x14ac:dyDescent="0.2"/>
  <cols>
    <col min="1" max="1" width="34" style="6" customWidth="1"/>
    <col min="2" max="2" width="43.42578125" style="6" customWidth="1"/>
    <col min="3" max="3" width="18.42578125" style="6" customWidth="1"/>
    <col min="4" max="4" width="18.140625" style="6" customWidth="1"/>
    <col min="5" max="7" width="14.42578125" style="6"/>
    <col min="8" max="8" width="25.85546875" style="6" customWidth="1"/>
    <col min="9" max="16384" width="14.42578125" style="6"/>
  </cols>
  <sheetData>
    <row r="1" spans="1:72" s="1" customFormat="1" ht="15" x14ac:dyDescent="0.25">
      <c r="A1" s="8"/>
      <c r="B1" s="42" t="s">
        <v>0</v>
      </c>
      <c r="C1" s="43" t="s">
        <v>1</v>
      </c>
      <c r="D1" s="44" t="s">
        <v>2</v>
      </c>
      <c r="E1" s="44" t="s">
        <v>3</v>
      </c>
      <c r="F1" s="44" t="s">
        <v>4</v>
      </c>
      <c r="G1" s="44" t="s">
        <v>5</v>
      </c>
      <c r="H1" s="45" t="s">
        <v>6</v>
      </c>
    </row>
    <row r="2" spans="1:72" s="1" customFormat="1" ht="19.5" customHeight="1" x14ac:dyDescent="0.25">
      <c r="A2" s="9"/>
      <c r="B2" s="16" t="s">
        <v>7</v>
      </c>
      <c r="C2" s="47">
        <v>2.5000000000000001E-2</v>
      </c>
      <c r="D2" s="47">
        <v>1E-4</v>
      </c>
      <c r="E2" s="47">
        <v>-3.3E-3</v>
      </c>
      <c r="F2" s="47">
        <v>-1.7999999999999999E-2</v>
      </c>
      <c r="G2" s="48"/>
      <c r="H2" s="49">
        <f>(F2-C2)/C2</f>
        <v>-1.7199999999999998</v>
      </c>
    </row>
    <row r="3" spans="1:72" s="1" customFormat="1" ht="13.5" customHeight="1" x14ac:dyDescent="0.25">
      <c r="A3" s="17" t="s">
        <v>34</v>
      </c>
      <c r="B3" s="18" t="s">
        <v>8</v>
      </c>
      <c r="C3" s="50">
        <v>0.18140000000000001</v>
      </c>
      <c r="D3" s="50">
        <v>0.1724</v>
      </c>
      <c r="E3" s="50">
        <v>0.1694</v>
      </c>
      <c r="F3" s="50">
        <v>0.17130000000000001</v>
      </c>
      <c r="G3" s="50">
        <f>14711668/84613553</f>
        <v>0.17386893090283065</v>
      </c>
      <c r="H3" s="51">
        <f>(G3-C3)/C3</f>
        <v>-4.1516367680095687E-2</v>
      </c>
    </row>
    <row r="4" spans="1:72" s="1" customFormat="1" ht="15" x14ac:dyDescent="0.25">
      <c r="A4" s="19"/>
      <c r="B4" s="10" t="s">
        <v>9</v>
      </c>
      <c r="C4" s="52"/>
      <c r="D4" s="53">
        <v>-2.1499999999999998E-2</v>
      </c>
      <c r="E4" s="53">
        <v>-2.23E-2</v>
      </c>
      <c r="F4" s="53">
        <v>4.0000000000000002E-4</v>
      </c>
      <c r="G4" s="53">
        <f>(14711668-14851729)/14851729</f>
        <v>-9.4306191555205456E-3</v>
      </c>
      <c r="H4" s="54">
        <v>-5.1799999999999999E-2</v>
      </c>
    </row>
    <row r="5" spans="1:72" s="4" customFormat="1" ht="15" x14ac:dyDescent="0.25">
      <c r="A5" s="19"/>
      <c r="B5" s="11" t="s">
        <v>10</v>
      </c>
      <c r="C5" s="55">
        <f>13523242/85546860</f>
        <v>0.15807993420214372</v>
      </c>
      <c r="D5" s="55">
        <f>13828436/88095889</f>
        <v>0.15697027587745893</v>
      </c>
      <c r="E5" s="55">
        <f>13422593/87620199</f>
        <v>0.15319062445863654</v>
      </c>
      <c r="F5" s="55">
        <f>13534667/86714440</f>
        <v>0.15608319675477347</v>
      </c>
      <c r="G5" s="55">
        <f>12717866/84613553</f>
        <v>0.15030530629058916</v>
      </c>
      <c r="H5" s="56">
        <f t="shared" ref="H5:H10" si="0">(G5-C5)/C5</f>
        <v>-4.9181624162449381E-2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</row>
    <row r="6" spans="1:72" s="1" customFormat="1" ht="15" x14ac:dyDescent="0.25">
      <c r="A6" s="20"/>
      <c r="B6" s="21" t="s">
        <v>11</v>
      </c>
      <c r="C6" s="57">
        <v>3.7699999999999997E-2</v>
      </c>
      <c r="D6" s="57">
        <v>3.0800000000000001E-2</v>
      </c>
      <c r="E6" s="57">
        <v>2.2599999999999999E-2</v>
      </c>
      <c r="F6" s="57">
        <v>2.2599999999999999E-2</v>
      </c>
      <c r="G6" s="57">
        <f>(1790864/94871151)</f>
        <v>1.887680270686291E-2</v>
      </c>
      <c r="H6" s="58">
        <f t="shared" si="0"/>
        <v>-0.49928905286835779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</row>
    <row r="7" spans="1:72" s="1" customFormat="1" ht="15" x14ac:dyDescent="0.25">
      <c r="A7" s="22" t="s">
        <v>35</v>
      </c>
      <c r="B7" s="23" t="s">
        <v>12</v>
      </c>
      <c r="C7" s="59">
        <f>39462040/16150555</f>
        <v>2.443386001286024</v>
      </c>
      <c r="D7" s="59">
        <f>32998176/15855684</f>
        <v>2.0811575205459443</v>
      </c>
      <c r="E7" s="59">
        <f>32606234/15844296</f>
        <v>2.0579162368589934</v>
      </c>
      <c r="F7" s="59">
        <f>35447053/16456505</f>
        <v>2.1539842755190119</v>
      </c>
      <c r="G7" s="59">
        <f>32500840/16215158</f>
        <v>2.0043492638184595</v>
      </c>
      <c r="H7" s="60">
        <f t="shared" si="0"/>
        <v>-0.17968374102024279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</row>
    <row r="8" spans="1:72" s="1" customFormat="1" ht="15" x14ac:dyDescent="0.25">
      <c r="A8" s="19"/>
      <c r="B8" s="12" t="s">
        <v>13</v>
      </c>
      <c r="C8" s="61">
        <f>16150555+((32242+8432944+234767)-(6528759+3188421))</f>
        <v>15133328</v>
      </c>
      <c r="D8" s="61">
        <f>15855684+((32091+8392209+269407)-(7245707+3029250))</f>
        <v>14274434</v>
      </c>
      <c r="E8" s="61">
        <f>15844296+((42445+7935124+133558)-(7823745+3137088))</f>
        <v>12994590</v>
      </c>
      <c r="F8" s="61">
        <f>16456505+((43026+8153056+193559)-(9054990+2984161))</f>
        <v>12806995</v>
      </c>
      <c r="G8" s="61">
        <f>16215158+((41251+8128542+169651)-(7351499+2779071))</f>
        <v>14424032</v>
      </c>
      <c r="H8" s="62">
        <f t="shared" si="0"/>
        <v>-4.6869796253672685E-2</v>
      </c>
    </row>
    <row r="9" spans="1:72" s="1" customFormat="1" ht="15" x14ac:dyDescent="0.25">
      <c r="A9" s="19"/>
      <c r="B9" s="12" t="s">
        <v>14</v>
      </c>
      <c r="C9" s="61">
        <f>39462040/(10009706+(29149322-6528759-3188421))</f>
        <v>1.3403384189742438</v>
      </c>
      <c r="D9" s="61">
        <f>32998176/(10981312+(21713594-7245707-3029250))</f>
        <v>1.4718220813080352</v>
      </c>
      <c r="E9" s="61">
        <f>32606234/(10180580+(22079129-7823745-3137088))</f>
        <v>1.5308898929689998</v>
      </c>
      <c r="F9" s="61">
        <f>35447043/(10143465+(22276429-7351499-2779071))</f>
        <v>1.5903148520789594</v>
      </c>
      <c r="G9" s="61">
        <f>32500840/(10143465+(22276429-7351499-2779071))</f>
        <v>1.4581348451841787</v>
      </c>
      <c r="H9" s="63">
        <f t="shared" si="0"/>
        <v>8.7885585119677534E-2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72" s="1" customFormat="1" ht="15" x14ac:dyDescent="0.25">
      <c r="A10" s="20"/>
      <c r="B10" s="24" t="s">
        <v>15</v>
      </c>
      <c r="C10" s="46">
        <f>((32242+8432944+234767)-(6528759+3188421))*360/94568845</f>
        <v>-3.8723294125036634</v>
      </c>
      <c r="D10" s="46">
        <f>((32091+8392209+269407)-(7245707+3029250))*360/96915627</f>
        <v>-5.8736657608375173</v>
      </c>
      <c r="E10" s="46">
        <f>((42445+7935124+133558)-(7823745+3137088))*360/96930035</f>
        <v>-10.583862473587264</v>
      </c>
      <c r="F10" s="46">
        <f>((43026+8153056+193559)-(9054990+2984161))*360/96605869</f>
        <v>-13.599832117860251</v>
      </c>
      <c r="G10" s="46">
        <f>((41251+8128542+169651)-(7351499+2779071))*360/94871151</f>
        <v>-6.7966431650017611</v>
      </c>
      <c r="H10" s="64">
        <f t="shared" si="0"/>
        <v>0.75518207285143546</v>
      </c>
    </row>
    <row r="11" spans="1:72" s="1" customFormat="1" ht="15" x14ac:dyDescent="0.25">
      <c r="A11" s="25" t="s">
        <v>30</v>
      </c>
      <c r="B11" s="26" t="s">
        <v>18</v>
      </c>
      <c r="C11" s="65">
        <f>(234767/94568845)*360</f>
        <v>0.89369939962785838</v>
      </c>
      <c r="D11" s="65">
        <f>(269407/96915627)*360</f>
        <v>1.0007314919398913</v>
      </c>
      <c r="E11" s="65">
        <f>(133558/96930035)*360</f>
        <v>0.49603696109260664</v>
      </c>
      <c r="F11" s="65">
        <f>(193559/96605869)*360</f>
        <v>0.72129406547753327</v>
      </c>
      <c r="G11" s="65">
        <f>(169651/94871151)*360</f>
        <v>0.6437611366178112</v>
      </c>
      <c r="H11" s="66">
        <f t="shared" ref="H11:H12" si="1">(G11-C11)/C11</f>
        <v>-0.27966703694119399</v>
      </c>
    </row>
    <row r="12" spans="1:72" s="1" customFormat="1" ht="15.95" customHeight="1" x14ac:dyDescent="0.25">
      <c r="A12" s="27"/>
      <c r="B12" s="28" t="s">
        <v>19</v>
      </c>
      <c r="C12" s="67">
        <f>(6528759/(72249558+230315+6809181))*360</f>
        <v>29.642846287458543</v>
      </c>
      <c r="D12" s="67">
        <f>(7245707/(74183355+214557+7249063))*360</f>
        <v>31.94796279960158</v>
      </c>
      <c r="E12" s="67">
        <f>(7823745/(73752996+200429+7697222))*360</f>
        <v>34.495111839101533</v>
      </c>
      <c r="F12" s="67">
        <f>(9054990/(73395839+200355+8374293))*360</f>
        <v>39.767927693292833</v>
      </c>
      <c r="G12" s="67">
        <f>(7351499/(72000953+201845+8060876))*360</f>
        <v>32.973068738418327</v>
      </c>
      <c r="H12" s="68">
        <f t="shared" si="1"/>
        <v>0.11234489490871707</v>
      </c>
    </row>
    <row r="13" spans="1:72" s="1" customFormat="1" ht="15.95" customHeight="1" x14ac:dyDescent="0.25">
      <c r="A13" s="29" t="s">
        <v>16</v>
      </c>
      <c r="B13" s="30" t="s">
        <v>17</v>
      </c>
      <c r="C13" s="31"/>
      <c r="D13" s="31">
        <f>(((8432944+8392209)/2)/74183355  )   *360</f>
        <v>40.824893131350017</v>
      </c>
      <c r="E13" s="31">
        <f>(((8392209+7935124)/2)/73752996)*360</f>
        <v>39.84814311814533</v>
      </c>
      <c r="F13" s="31">
        <f>(((7935124+8153056)/2)/73395839)*360</f>
        <v>39.455539162104273</v>
      </c>
      <c r="G13" s="31">
        <f>(((8153056+8128542)/2)/72000953)*360</f>
        <v>40.703456244530543</v>
      </c>
      <c r="H13" s="32">
        <f>(G13-D13)/D13</f>
        <v>-2.9745794172384701E-3</v>
      </c>
    </row>
    <row r="14" spans="1:72" s="1" customFormat="1" ht="15" x14ac:dyDescent="0.25">
      <c r="A14" s="33" t="s">
        <v>20</v>
      </c>
      <c r="B14" s="13" t="s">
        <v>21</v>
      </c>
      <c r="C14" s="14">
        <f>10009706/(15967364+2026337)</f>
        <v>0.5562894481796713</v>
      </c>
      <c r="D14" s="14">
        <f>10981312/(9980456+850564)</f>
        <v>1.0138760707671115</v>
      </c>
      <c r="E14" s="14">
        <f>10180580/(12069822+375220)</f>
        <v>0.8180430407547038</v>
      </c>
      <c r="F14" s="14">
        <f>10357094/(12069822+375220)</f>
        <v>0.83222652040868961</v>
      </c>
      <c r="G14" s="14">
        <f>(10143465/(11706046+182485))</f>
        <v>0.85321432900330574</v>
      </c>
      <c r="H14" s="69">
        <f>G14-C14/(C14)</f>
        <v>-0.14678567099669426</v>
      </c>
    </row>
    <row r="15" spans="1:72" s="1" customFormat="1" ht="15" x14ac:dyDescent="0.25">
      <c r="A15" s="19"/>
      <c r="B15" s="13" t="s">
        <v>22</v>
      </c>
      <c r="C15" s="70">
        <f>10009706-(15967364+2026337)</f>
        <v>-7983995</v>
      </c>
      <c r="D15" s="70">
        <f>10981312-(9980456+850564)</f>
        <v>150292</v>
      </c>
      <c r="E15" s="70">
        <f>10180580-(12069822+375220)</f>
        <v>-2264462</v>
      </c>
      <c r="F15" s="70">
        <f>10357094-(12069822+375220)</f>
        <v>-2087948</v>
      </c>
      <c r="G15" s="71">
        <f>10143465-(11706046+182485)</f>
        <v>-1745066</v>
      </c>
      <c r="H15" s="69">
        <f>(G15-C15)/C15</f>
        <v>-0.78142947233809645</v>
      </c>
    </row>
    <row r="16" spans="1:72" s="1" customFormat="1" ht="15" x14ac:dyDescent="0.25">
      <c r="A16" s="19"/>
      <c r="B16" s="13" t="s">
        <v>23</v>
      </c>
      <c r="C16" s="14">
        <f>(15967364+2026337)/(6305429)</f>
        <v>2.8536838651263854</v>
      </c>
      <c r="D16" s="14">
        <f>(9980456+850564)/(2981714-242847+1287229+42379-11818-79107+464304)</f>
        <v>2.4384007218607366</v>
      </c>
      <c r="E16" s="14">
        <f>(10135559+670242)/(2190941-298213+1466269+86706-4864-76935+356552)</f>
        <v>2.9044291882500426</v>
      </c>
      <c r="F16" s="14">
        <f>(12069822+375220)/(2183067-523871-10560+1455340+181792+151802)</f>
        <v>3.6203021320293116</v>
      </c>
      <c r="G16" s="14">
        <f>(11706046+182485)/(1790864-287126+1502145+270451-284702+184978)</f>
        <v>3.7425214300779763</v>
      </c>
      <c r="H16" s="72">
        <f t="shared" ref="H16:H18" si="2">(G16-C16)/(C16)</f>
        <v>0.31147022829462073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s="1" customFormat="1" ht="15" x14ac:dyDescent="0.25">
      <c r="A17" s="19"/>
      <c r="B17" s="13" t="s">
        <v>24</v>
      </c>
      <c r="C17" s="14">
        <f>15967364+2026337+39462040</f>
        <v>57455741</v>
      </c>
      <c r="D17" s="14">
        <f>9980456+850564+32998176</f>
        <v>43829196</v>
      </c>
      <c r="E17" s="14">
        <f>10135559+670242+32606234</f>
        <v>43412035</v>
      </c>
      <c r="F17" s="14">
        <f>12069822+375220+35447043</f>
        <v>47892085</v>
      </c>
      <c r="G17" s="14">
        <f>11706046+182485+32500840</f>
        <v>44389371</v>
      </c>
      <c r="H17" s="72">
        <f t="shared" si="2"/>
        <v>-0.22741626463402501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s="1" customFormat="1" ht="15" x14ac:dyDescent="0.25">
      <c r="A18" s="20"/>
      <c r="B18" s="34" t="s">
        <v>25</v>
      </c>
      <c r="C18" s="73">
        <f t="shared" ref="C18:G18" si="3">1/C14</f>
        <v>1.7976253248596912</v>
      </c>
      <c r="D18" s="73">
        <f t="shared" si="3"/>
        <v>0.98631383936637074</v>
      </c>
      <c r="E18" s="73">
        <f t="shared" si="3"/>
        <v>1.2224295668812581</v>
      </c>
      <c r="F18" s="73">
        <f t="shared" si="3"/>
        <v>1.2015959302870092</v>
      </c>
      <c r="G18" s="73">
        <f t="shared" si="3"/>
        <v>1.1720384503717418</v>
      </c>
      <c r="H18" s="74">
        <f t="shared" si="2"/>
        <v>-0.34800737719734665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s="1" customFormat="1" ht="15" x14ac:dyDescent="0.25">
      <c r="A19" s="35" t="s">
        <v>26</v>
      </c>
      <c r="B19" s="36" t="s">
        <v>27</v>
      </c>
      <c r="C19" s="37">
        <f>(4245093-1868389)/(10009706+(29149322-6528759-3188421))</f>
        <v>8.0725367510898094E-2</v>
      </c>
      <c r="D19" s="37">
        <f>(3946505-833241)/(10981312+(21713594-7245707-3029250))</f>
        <v>0.13886133282461971</v>
      </c>
      <c r="E19" s="37">
        <f>(2976765-281440)/(10180580+(22079129-7823745-3137088))</f>
        <v>0.12654775773144086</v>
      </c>
      <c r="F19" s="37">
        <f>(3104156-356852)/(10143465+(22276429-7351499-2779071))</f>
        <v>0.12325649714634683</v>
      </c>
      <c r="G19" s="37">
        <f>(2488689-161898)/(10143465+(22276429-7351499-2779071))</f>
        <v>0.1043903798966716</v>
      </c>
      <c r="H19" s="75">
        <f>(G19-C19)/C19</f>
        <v>0.29315459458984416</v>
      </c>
    </row>
    <row r="20" spans="1:26" s="1" customFormat="1" ht="15" x14ac:dyDescent="0.25">
      <c r="A20" s="19"/>
      <c r="B20" s="15" t="s">
        <v>28</v>
      </c>
      <c r="C20" s="76">
        <f>-419573/(10009706)</f>
        <v>-4.1916615732769773E-2</v>
      </c>
      <c r="D20" s="76">
        <f>-229993/(10981312)</f>
        <v>-2.0944036559565924E-2</v>
      </c>
      <c r="E20" s="77">
        <f>-14241/(10180580)</f>
        <v>-1.3988397517626697E-3</v>
      </c>
      <c r="F20" s="77">
        <f>49661/(10143465)</f>
        <v>4.8958615226650853E-3</v>
      </c>
      <c r="G20" s="78">
        <f>41618/10143465</f>
        <v>4.1029372112981119E-3</v>
      </c>
      <c r="H20" s="79">
        <f>(G20-C20)/(-C20)</f>
        <v>1.0978833128479526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s="1" customFormat="1" ht="15" x14ac:dyDescent="0.25">
      <c r="A21" s="20"/>
      <c r="B21" s="38" t="s">
        <v>33</v>
      </c>
      <c r="C21" s="80">
        <f>(6809181+1464089+6244560+2114012+1548146+137304+90866+515227)/((94568845-72429558+225940-230315+9978-7504554)/94568845)</f>
        <v>122235081.4175525</v>
      </c>
      <c r="D21" s="80">
        <f>(7249063+1387623+6546938+2163840+1287229+42379+147417+327138)/((96915627-74183355-84098-214557-151-6470000)/96915627)</f>
        <v>116271237.00925156</v>
      </c>
      <c r="E21" s="80">
        <f>(7697222+1709612+6740447+2184556+1466269+86706+76304+124540)/((96930035-73752996-444610-200429+10000654-485826)/96930035)</f>
        <v>60751826.641874194</v>
      </c>
      <c r="F21" s="80">
        <f>(8374293+1626611+6885893+2164434+1455340+181792+40586+95282)/((96605869-73395839+216066-200355+281-279752)/96605869)</f>
        <v>87671893.166590437</v>
      </c>
      <c r="G21" s="80">
        <f>(8060876+1616487+7037221+2211111+1502145+270451+114179+77474)/((94871151-72000953+105266-201845-1075-406983)/94871151)</f>
        <v>88611818.483137712</v>
      </c>
      <c r="H21" s="81">
        <f>(G21-C21)/(C21)</f>
        <v>-0.27507048340368362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s="1" customFormat="1" ht="15" x14ac:dyDescent="0.25">
      <c r="A22" s="39" t="s">
        <v>29</v>
      </c>
      <c r="B22" s="40" t="s">
        <v>31</v>
      </c>
      <c r="C22" s="82">
        <f>94568845-C21</f>
        <v>-27666236.417552501</v>
      </c>
      <c r="D22" s="82">
        <f>96915627-D21</f>
        <v>-19355610.009251565</v>
      </c>
      <c r="E22" s="82">
        <f>96930035-E21</f>
        <v>36178208.358125806</v>
      </c>
      <c r="F22" s="82">
        <f>96605869-F21</f>
        <v>8933975.8334095627</v>
      </c>
      <c r="G22" s="82">
        <f>94871151-G21</f>
        <v>6259332.5168622881</v>
      </c>
      <c r="H22" s="83">
        <f t="shared" ref="H22:H23" si="4">(G22-C22)/(-C22)</f>
        <v>1.2262444527109995</v>
      </c>
    </row>
    <row r="23" spans="1:26" s="1" customFormat="1" ht="15" x14ac:dyDescent="0.25">
      <c r="A23" s="20"/>
      <c r="B23" s="41" t="s">
        <v>32</v>
      </c>
      <c r="C23" s="84">
        <f t="shared" ref="C23:F23" si="5">C22/96605869</f>
        <v>-0.28638256354334435</v>
      </c>
      <c r="D23" s="84">
        <f t="shared" si="5"/>
        <v>-0.20035646084040262</v>
      </c>
      <c r="E23" s="84">
        <f t="shared" si="5"/>
        <v>0.37449286189978587</v>
      </c>
      <c r="F23" s="84">
        <f t="shared" si="5"/>
        <v>9.2478603276262256E-2</v>
      </c>
      <c r="G23" s="84">
        <f>G22/ 94871151</f>
        <v>6.5977195921890816E-2</v>
      </c>
      <c r="H23" s="85">
        <f t="shared" si="4"/>
        <v>1.2303813301535207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2.75" x14ac:dyDescent="0.2">
      <c r="H24" s="7"/>
    </row>
    <row r="25" spans="1:26" ht="12.75" x14ac:dyDescent="0.2">
      <c r="H25" s="7"/>
    </row>
    <row r="26" spans="1:26" ht="12.75" x14ac:dyDescent="0.2">
      <c r="H26" s="7"/>
    </row>
    <row r="27" spans="1:26" ht="12.75" x14ac:dyDescent="0.2">
      <c r="H27" s="7"/>
    </row>
    <row r="28" spans="1:26" ht="12.75" x14ac:dyDescent="0.2">
      <c r="H28" s="7"/>
    </row>
    <row r="29" spans="1:26" ht="12.75" x14ac:dyDescent="0.2">
      <c r="H29" s="7"/>
    </row>
    <row r="30" spans="1:26" ht="12.75" x14ac:dyDescent="0.2">
      <c r="H30" s="7"/>
    </row>
    <row r="31" spans="1:26" ht="12.75" x14ac:dyDescent="0.2">
      <c r="H31" s="7"/>
    </row>
    <row r="32" spans="1:26" ht="12.75" x14ac:dyDescent="0.2">
      <c r="H32" s="7"/>
    </row>
    <row r="33" spans="8:8" ht="12.75" x14ac:dyDescent="0.2">
      <c r="H33" s="7"/>
    </row>
    <row r="34" spans="8:8" ht="12.75" x14ac:dyDescent="0.2">
      <c r="H34" s="7"/>
    </row>
    <row r="35" spans="8:8" ht="12.75" x14ac:dyDescent="0.2">
      <c r="H35" s="7"/>
    </row>
    <row r="36" spans="8:8" ht="12.75" x14ac:dyDescent="0.2">
      <c r="H36" s="7"/>
    </row>
    <row r="37" spans="8:8" ht="12.75" x14ac:dyDescent="0.2">
      <c r="H37" s="7"/>
    </row>
    <row r="38" spans="8:8" ht="12.75" x14ac:dyDescent="0.2">
      <c r="H38" s="7"/>
    </row>
    <row r="39" spans="8:8" ht="12.75" x14ac:dyDescent="0.2">
      <c r="H39" s="7"/>
    </row>
    <row r="40" spans="8:8" ht="12.75" x14ac:dyDescent="0.2">
      <c r="H40" s="7"/>
    </row>
    <row r="41" spans="8:8" ht="12.75" x14ac:dyDescent="0.2">
      <c r="H41" s="7"/>
    </row>
    <row r="42" spans="8:8" ht="12.75" x14ac:dyDescent="0.2">
      <c r="H42" s="7"/>
    </row>
    <row r="43" spans="8:8" ht="12.75" x14ac:dyDescent="0.2">
      <c r="H43" s="7"/>
    </row>
    <row r="44" spans="8:8" ht="12.75" x14ac:dyDescent="0.2">
      <c r="H44" s="7"/>
    </row>
    <row r="45" spans="8:8" ht="12.75" x14ac:dyDescent="0.2">
      <c r="H45" s="7"/>
    </row>
    <row r="46" spans="8:8" ht="12.75" x14ac:dyDescent="0.2">
      <c r="H46" s="7"/>
    </row>
    <row r="47" spans="8:8" ht="12.75" x14ac:dyDescent="0.2">
      <c r="H47" s="7"/>
    </row>
    <row r="48" spans="8:8" ht="12.75" x14ac:dyDescent="0.2">
      <c r="H48" s="7"/>
    </row>
    <row r="49" spans="8:8" ht="12.75" x14ac:dyDescent="0.2">
      <c r="H49" s="7"/>
    </row>
    <row r="50" spans="8:8" ht="12.75" x14ac:dyDescent="0.2">
      <c r="H50" s="7"/>
    </row>
    <row r="51" spans="8:8" ht="12.75" x14ac:dyDescent="0.2">
      <c r="H51" s="7"/>
    </row>
    <row r="52" spans="8:8" ht="12.75" x14ac:dyDescent="0.2">
      <c r="H52" s="7"/>
    </row>
    <row r="53" spans="8:8" ht="12.75" x14ac:dyDescent="0.2">
      <c r="H53" s="7"/>
    </row>
    <row r="54" spans="8:8" ht="12.75" x14ac:dyDescent="0.2">
      <c r="H54" s="7"/>
    </row>
    <row r="55" spans="8:8" ht="12.75" x14ac:dyDescent="0.2">
      <c r="H55" s="7"/>
    </row>
    <row r="56" spans="8:8" ht="12.75" x14ac:dyDescent="0.2">
      <c r="H56" s="7"/>
    </row>
    <row r="57" spans="8:8" ht="12.75" x14ac:dyDescent="0.2">
      <c r="H57" s="7"/>
    </row>
    <row r="58" spans="8:8" ht="12.75" x14ac:dyDescent="0.2">
      <c r="H58" s="7"/>
    </row>
    <row r="59" spans="8:8" ht="12.75" x14ac:dyDescent="0.2">
      <c r="H59" s="7"/>
    </row>
    <row r="60" spans="8:8" ht="12.75" x14ac:dyDescent="0.2">
      <c r="H60" s="7"/>
    </row>
    <row r="61" spans="8:8" ht="12.75" x14ac:dyDescent="0.2">
      <c r="H61" s="7"/>
    </row>
    <row r="62" spans="8:8" ht="12.75" x14ac:dyDescent="0.2">
      <c r="H62" s="7"/>
    </row>
    <row r="63" spans="8:8" ht="12.75" x14ac:dyDescent="0.2">
      <c r="H63" s="7"/>
    </row>
    <row r="64" spans="8:8" ht="12.75" x14ac:dyDescent="0.2">
      <c r="H64" s="7"/>
    </row>
    <row r="65" spans="8:8" ht="12.75" x14ac:dyDescent="0.2">
      <c r="H65" s="7"/>
    </row>
    <row r="66" spans="8:8" ht="12.75" x14ac:dyDescent="0.2">
      <c r="H66" s="7"/>
    </row>
    <row r="67" spans="8:8" ht="12.75" x14ac:dyDescent="0.2">
      <c r="H67" s="7"/>
    </row>
    <row r="68" spans="8:8" ht="12.75" x14ac:dyDescent="0.2">
      <c r="H68" s="7"/>
    </row>
    <row r="69" spans="8:8" ht="12.75" x14ac:dyDescent="0.2">
      <c r="H69" s="7"/>
    </row>
    <row r="70" spans="8:8" ht="12.75" x14ac:dyDescent="0.2">
      <c r="H70" s="7"/>
    </row>
    <row r="71" spans="8:8" ht="12.75" x14ac:dyDescent="0.2">
      <c r="H71" s="7"/>
    </row>
    <row r="72" spans="8:8" ht="12.75" x14ac:dyDescent="0.2">
      <c r="H72" s="7"/>
    </row>
    <row r="73" spans="8:8" ht="12.75" x14ac:dyDescent="0.2">
      <c r="H73" s="7"/>
    </row>
    <row r="74" spans="8:8" ht="12.75" x14ac:dyDescent="0.2">
      <c r="H74" s="7"/>
    </row>
    <row r="75" spans="8:8" ht="12.75" x14ac:dyDescent="0.2">
      <c r="H75" s="7"/>
    </row>
    <row r="76" spans="8:8" ht="12.75" x14ac:dyDescent="0.2">
      <c r="H76" s="7"/>
    </row>
    <row r="77" spans="8:8" ht="12.75" x14ac:dyDescent="0.2">
      <c r="H77" s="7"/>
    </row>
    <row r="78" spans="8:8" ht="12.75" x14ac:dyDescent="0.2">
      <c r="H78" s="7"/>
    </row>
    <row r="79" spans="8:8" ht="12.75" x14ac:dyDescent="0.2">
      <c r="H79" s="7"/>
    </row>
    <row r="80" spans="8:8" ht="12.75" x14ac:dyDescent="0.2">
      <c r="H80" s="7"/>
    </row>
    <row r="81" spans="8:8" ht="12.75" x14ac:dyDescent="0.2">
      <c r="H81" s="7"/>
    </row>
    <row r="82" spans="8:8" ht="12.75" x14ac:dyDescent="0.2">
      <c r="H82" s="7"/>
    </row>
    <row r="83" spans="8:8" ht="12.75" x14ac:dyDescent="0.2">
      <c r="H83" s="7"/>
    </row>
    <row r="84" spans="8:8" ht="12.75" x14ac:dyDescent="0.2">
      <c r="H84" s="7"/>
    </row>
    <row r="85" spans="8:8" ht="12.75" x14ac:dyDescent="0.2">
      <c r="H85" s="7"/>
    </row>
    <row r="86" spans="8:8" ht="12.75" x14ac:dyDescent="0.2">
      <c r="H86" s="7"/>
    </row>
    <row r="87" spans="8:8" ht="12.75" x14ac:dyDescent="0.2">
      <c r="H87" s="7"/>
    </row>
    <row r="88" spans="8:8" ht="12.75" x14ac:dyDescent="0.2">
      <c r="H88" s="7"/>
    </row>
    <row r="89" spans="8:8" ht="12.75" x14ac:dyDescent="0.2">
      <c r="H89" s="7"/>
    </row>
    <row r="90" spans="8:8" ht="12.75" x14ac:dyDescent="0.2">
      <c r="H90" s="7"/>
    </row>
    <row r="91" spans="8:8" ht="12.75" x14ac:dyDescent="0.2">
      <c r="H91" s="7"/>
    </row>
    <row r="92" spans="8:8" ht="12.75" x14ac:dyDescent="0.2">
      <c r="H92" s="7"/>
    </row>
    <row r="93" spans="8:8" ht="12.75" x14ac:dyDescent="0.2">
      <c r="H93" s="7"/>
    </row>
    <row r="94" spans="8:8" ht="12.75" x14ac:dyDescent="0.2">
      <c r="H94" s="7"/>
    </row>
    <row r="95" spans="8:8" ht="12.75" x14ac:dyDescent="0.2">
      <c r="H95" s="7"/>
    </row>
    <row r="96" spans="8:8" ht="12.75" x14ac:dyDescent="0.2">
      <c r="H96" s="7"/>
    </row>
    <row r="97" spans="8:8" ht="12.75" x14ac:dyDescent="0.2">
      <c r="H97" s="7"/>
    </row>
    <row r="98" spans="8:8" ht="12.75" x14ac:dyDescent="0.2">
      <c r="H98" s="7"/>
    </row>
    <row r="99" spans="8:8" ht="12.75" x14ac:dyDescent="0.2">
      <c r="H99" s="7"/>
    </row>
    <row r="100" spans="8:8" ht="12.75" x14ac:dyDescent="0.2">
      <c r="H100" s="7"/>
    </row>
    <row r="101" spans="8:8" ht="12.75" x14ac:dyDescent="0.2">
      <c r="H101" s="7"/>
    </row>
    <row r="102" spans="8:8" ht="12.75" x14ac:dyDescent="0.2">
      <c r="H102" s="7"/>
    </row>
    <row r="103" spans="8:8" ht="12.75" x14ac:dyDescent="0.2">
      <c r="H103" s="7"/>
    </row>
    <row r="104" spans="8:8" ht="12.75" x14ac:dyDescent="0.2">
      <c r="H104" s="7"/>
    </row>
    <row r="105" spans="8:8" ht="12.75" x14ac:dyDescent="0.2">
      <c r="H105" s="7"/>
    </row>
    <row r="106" spans="8:8" ht="12.75" x14ac:dyDescent="0.2">
      <c r="H106" s="7"/>
    </row>
    <row r="107" spans="8:8" ht="12.75" x14ac:dyDescent="0.2">
      <c r="H107" s="7"/>
    </row>
    <row r="108" spans="8:8" ht="12.75" x14ac:dyDescent="0.2">
      <c r="H108" s="7"/>
    </row>
    <row r="109" spans="8:8" ht="12.75" x14ac:dyDescent="0.2">
      <c r="H109" s="7"/>
    </row>
    <row r="110" spans="8:8" ht="12.75" x14ac:dyDescent="0.2">
      <c r="H110" s="7"/>
    </row>
    <row r="111" spans="8:8" ht="12.75" x14ac:dyDescent="0.2">
      <c r="H111" s="7"/>
    </row>
    <row r="112" spans="8:8" ht="12.75" x14ac:dyDescent="0.2">
      <c r="H112" s="7"/>
    </row>
    <row r="113" spans="8:8" ht="12.75" x14ac:dyDescent="0.2">
      <c r="H113" s="7"/>
    </row>
    <row r="114" spans="8:8" ht="12.75" x14ac:dyDescent="0.2">
      <c r="H114" s="7"/>
    </row>
    <row r="115" spans="8:8" ht="12.75" x14ac:dyDescent="0.2">
      <c r="H115" s="7"/>
    </row>
    <row r="116" spans="8:8" ht="12.75" x14ac:dyDescent="0.2">
      <c r="H116" s="7"/>
    </row>
    <row r="117" spans="8:8" ht="12.75" x14ac:dyDescent="0.2">
      <c r="H117" s="7"/>
    </row>
    <row r="118" spans="8:8" ht="12.75" x14ac:dyDescent="0.2">
      <c r="H118" s="7"/>
    </row>
    <row r="119" spans="8:8" ht="12.75" x14ac:dyDescent="0.2">
      <c r="H119" s="7"/>
    </row>
    <row r="120" spans="8:8" ht="12.75" x14ac:dyDescent="0.2">
      <c r="H120" s="7"/>
    </row>
    <row r="121" spans="8:8" ht="12.75" x14ac:dyDescent="0.2">
      <c r="H121" s="7"/>
    </row>
    <row r="122" spans="8:8" ht="12.75" x14ac:dyDescent="0.2">
      <c r="H122" s="7"/>
    </row>
    <row r="123" spans="8:8" ht="12.75" x14ac:dyDescent="0.2">
      <c r="H123" s="7"/>
    </row>
    <row r="124" spans="8:8" ht="12.75" x14ac:dyDescent="0.2">
      <c r="H124" s="7"/>
    </row>
    <row r="125" spans="8:8" ht="12.75" x14ac:dyDescent="0.2">
      <c r="H125" s="7"/>
    </row>
    <row r="126" spans="8:8" ht="12.75" x14ac:dyDescent="0.2">
      <c r="H126" s="7"/>
    </row>
    <row r="127" spans="8:8" ht="12.75" x14ac:dyDescent="0.2">
      <c r="H127" s="7"/>
    </row>
    <row r="128" spans="8:8" ht="12.75" x14ac:dyDescent="0.2">
      <c r="H128" s="7"/>
    </row>
    <row r="129" spans="8:8" ht="12.75" x14ac:dyDescent="0.2">
      <c r="H129" s="7"/>
    </row>
    <row r="130" spans="8:8" ht="12.75" x14ac:dyDescent="0.2">
      <c r="H130" s="7"/>
    </row>
    <row r="131" spans="8:8" ht="12.75" x14ac:dyDescent="0.2">
      <c r="H131" s="7"/>
    </row>
    <row r="132" spans="8:8" ht="12.75" x14ac:dyDescent="0.2">
      <c r="H132" s="7"/>
    </row>
    <row r="133" spans="8:8" ht="12.75" x14ac:dyDescent="0.2">
      <c r="H133" s="7"/>
    </row>
    <row r="134" spans="8:8" ht="12.75" x14ac:dyDescent="0.2">
      <c r="H134" s="7"/>
    </row>
    <row r="135" spans="8:8" ht="12.75" x14ac:dyDescent="0.2">
      <c r="H135" s="7"/>
    </row>
    <row r="136" spans="8:8" ht="12.75" x14ac:dyDescent="0.2">
      <c r="H136" s="7"/>
    </row>
    <row r="137" spans="8:8" ht="12.75" x14ac:dyDescent="0.2">
      <c r="H137" s="7"/>
    </row>
    <row r="138" spans="8:8" ht="12.75" x14ac:dyDescent="0.2">
      <c r="H138" s="7"/>
    </row>
    <row r="139" spans="8:8" ht="12.75" x14ac:dyDescent="0.2">
      <c r="H139" s="7"/>
    </row>
    <row r="140" spans="8:8" ht="12.75" x14ac:dyDescent="0.2">
      <c r="H140" s="7"/>
    </row>
    <row r="141" spans="8:8" ht="12.75" x14ac:dyDescent="0.2">
      <c r="H141" s="7"/>
    </row>
    <row r="142" spans="8:8" ht="12.75" x14ac:dyDescent="0.2">
      <c r="H142" s="7"/>
    </row>
    <row r="143" spans="8:8" ht="12.75" x14ac:dyDescent="0.2">
      <c r="H143" s="7"/>
    </row>
    <row r="144" spans="8:8" ht="12.75" x14ac:dyDescent="0.2">
      <c r="H144" s="7"/>
    </row>
    <row r="145" spans="8:8" ht="12.75" x14ac:dyDescent="0.2">
      <c r="H145" s="7"/>
    </row>
    <row r="146" spans="8:8" ht="12.75" x14ac:dyDescent="0.2">
      <c r="H146" s="7"/>
    </row>
    <row r="147" spans="8:8" ht="12.75" x14ac:dyDescent="0.2">
      <c r="H147" s="7"/>
    </row>
    <row r="148" spans="8:8" ht="12.75" x14ac:dyDescent="0.2">
      <c r="H148" s="7"/>
    </row>
    <row r="149" spans="8:8" ht="12.75" x14ac:dyDescent="0.2">
      <c r="H149" s="7"/>
    </row>
    <row r="150" spans="8:8" ht="12.75" x14ac:dyDescent="0.2">
      <c r="H150" s="7"/>
    </row>
    <row r="151" spans="8:8" ht="12.75" x14ac:dyDescent="0.2">
      <c r="H151" s="7"/>
    </row>
    <row r="152" spans="8:8" ht="12.75" x14ac:dyDescent="0.2">
      <c r="H152" s="7"/>
    </row>
    <row r="153" spans="8:8" ht="12.75" x14ac:dyDescent="0.2">
      <c r="H153" s="7"/>
    </row>
    <row r="154" spans="8:8" ht="12.75" x14ac:dyDescent="0.2">
      <c r="H154" s="7"/>
    </row>
    <row r="155" spans="8:8" ht="12.75" x14ac:dyDescent="0.2">
      <c r="H155" s="7"/>
    </row>
    <row r="156" spans="8:8" ht="12.75" x14ac:dyDescent="0.2">
      <c r="H156" s="7"/>
    </row>
    <row r="157" spans="8:8" ht="12.75" x14ac:dyDescent="0.2">
      <c r="H157" s="7"/>
    </row>
    <row r="158" spans="8:8" ht="12.75" x14ac:dyDescent="0.2">
      <c r="H158" s="7"/>
    </row>
    <row r="159" spans="8:8" ht="12.75" x14ac:dyDescent="0.2">
      <c r="H159" s="7"/>
    </row>
    <row r="160" spans="8:8" ht="12.75" x14ac:dyDescent="0.2">
      <c r="H160" s="7"/>
    </row>
    <row r="161" spans="8:8" ht="12.75" x14ac:dyDescent="0.2">
      <c r="H161" s="7"/>
    </row>
    <row r="162" spans="8:8" ht="12.75" x14ac:dyDescent="0.2">
      <c r="H162" s="7"/>
    </row>
    <row r="163" spans="8:8" ht="12.75" x14ac:dyDescent="0.2">
      <c r="H163" s="7"/>
    </row>
    <row r="164" spans="8:8" ht="12.75" x14ac:dyDescent="0.2">
      <c r="H164" s="7"/>
    </row>
    <row r="165" spans="8:8" ht="12.75" x14ac:dyDescent="0.2">
      <c r="H165" s="7"/>
    </row>
    <row r="166" spans="8:8" ht="12.75" x14ac:dyDescent="0.2">
      <c r="H166" s="7"/>
    </row>
    <row r="167" spans="8:8" ht="12.75" x14ac:dyDescent="0.2">
      <c r="H167" s="7"/>
    </row>
    <row r="168" spans="8:8" ht="12.75" x14ac:dyDescent="0.2">
      <c r="H168" s="7"/>
    </row>
    <row r="169" spans="8:8" ht="12.75" x14ac:dyDescent="0.2">
      <c r="H169" s="7"/>
    </row>
    <row r="170" spans="8:8" ht="12.75" x14ac:dyDescent="0.2">
      <c r="H170" s="7"/>
    </row>
    <row r="171" spans="8:8" ht="12.75" x14ac:dyDescent="0.2">
      <c r="H171" s="7"/>
    </row>
    <row r="172" spans="8:8" ht="12.75" x14ac:dyDescent="0.2">
      <c r="H172" s="7"/>
    </row>
    <row r="173" spans="8:8" ht="12.75" x14ac:dyDescent="0.2">
      <c r="H173" s="7"/>
    </row>
    <row r="174" spans="8:8" ht="12.75" x14ac:dyDescent="0.2">
      <c r="H174" s="7"/>
    </row>
    <row r="175" spans="8:8" ht="12.75" x14ac:dyDescent="0.2">
      <c r="H175" s="7"/>
    </row>
    <row r="176" spans="8:8" ht="12.75" x14ac:dyDescent="0.2">
      <c r="H176" s="7"/>
    </row>
    <row r="177" spans="8:8" ht="12.75" x14ac:dyDescent="0.2">
      <c r="H177" s="7"/>
    </row>
    <row r="178" spans="8:8" ht="12.75" x14ac:dyDescent="0.2">
      <c r="H178" s="7"/>
    </row>
    <row r="179" spans="8:8" ht="12.75" x14ac:dyDescent="0.2">
      <c r="H179" s="7"/>
    </row>
    <row r="180" spans="8:8" ht="12.75" x14ac:dyDescent="0.2">
      <c r="H180" s="7"/>
    </row>
    <row r="181" spans="8:8" ht="12.75" x14ac:dyDescent="0.2">
      <c r="H181" s="7"/>
    </row>
    <row r="182" spans="8:8" ht="12.75" x14ac:dyDescent="0.2">
      <c r="H182" s="7"/>
    </row>
    <row r="183" spans="8:8" ht="12.75" x14ac:dyDescent="0.2">
      <c r="H183" s="7"/>
    </row>
    <row r="184" spans="8:8" ht="12.75" x14ac:dyDescent="0.2">
      <c r="H184" s="7"/>
    </row>
    <row r="185" spans="8:8" ht="12.75" x14ac:dyDescent="0.2">
      <c r="H185" s="7"/>
    </row>
    <row r="186" spans="8:8" ht="12.75" x14ac:dyDescent="0.2">
      <c r="H186" s="7"/>
    </row>
    <row r="187" spans="8:8" ht="12.75" x14ac:dyDescent="0.2">
      <c r="H187" s="7"/>
    </row>
    <row r="188" spans="8:8" ht="12.75" x14ac:dyDescent="0.2">
      <c r="H188" s="7"/>
    </row>
    <row r="189" spans="8:8" ht="12.75" x14ac:dyDescent="0.2">
      <c r="H189" s="7"/>
    </row>
    <row r="190" spans="8:8" ht="12.75" x14ac:dyDescent="0.2">
      <c r="H190" s="7"/>
    </row>
    <row r="191" spans="8:8" ht="12.75" x14ac:dyDescent="0.2">
      <c r="H191" s="7"/>
    </row>
    <row r="192" spans="8:8" ht="12.75" x14ac:dyDescent="0.2">
      <c r="H192" s="7"/>
    </row>
    <row r="193" spans="8:8" ht="12.75" x14ac:dyDescent="0.2">
      <c r="H193" s="7"/>
    </row>
    <row r="194" spans="8:8" ht="12.75" x14ac:dyDescent="0.2">
      <c r="H194" s="7"/>
    </row>
    <row r="195" spans="8:8" ht="12.75" x14ac:dyDescent="0.2">
      <c r="H195" s="7"/>
    </row>
    <row r="196" spans="8:8" ht="12.75" x14ac:dyDescent="0.2">
      <c r="H196" s="7"/>
    </row>
    <row r="197" spans="8:8" ht="12.75" x14ac:dyDescent="0.2">
      <c r="H197" s="7"/>
    </row>
    <row r="198" spans="8:8" ht="12.75" x14ac:dyDescent="0.2">
      <c r="H198" s="7"/>
    </row>
    <row r="199" spans="8:8" ht="12.75" x14ac:dyDescent="0.2">
      <c r="H199" s="7"/>
    </row>
    <row r="200" spans="8:8" ht="12.75" x14ac:dyDescent="0.2">
      <c r="H200" s="7"/>
    </row>
    <row r="201" spans="8:8" ht="12.75" x14ac:dyDescent="0.2">
      <c r="H201" s="7"/>
    </row>
    <row r="202" spans="8:8" ht="12.75" x14ac:dyDescent="0.2">
      <c r="H202" s="7"/>
    </row>
    <row r="203" spans="8:8" ht="12.75" x14ac:dyDescent="0.2">
      <c r="H203" s="7"/>
    </row>
    <row r="204" spans="8:8" ht="12.75" x14ac:dyDescent="0.2">
      <c r="H204" s="7"/>
    </row>
    <row r="205" spans="8:8" ht="12.75" x14ac:dyDescent="0.2">
      <c r="H205" s="7"/>
    </row>
    <row r="206" spans="8:8" ht="12.75" x14ac:dyDescent="0.2">
      <c r="H206" s="7"/>
    </row>
    <row r="207" spans="8:8" ht="12.75" x14ac:dyDescent="0.2">
      <c r="H207" s="7"/>
    </row>
    <row r="208" spans="8:8" ht="12.75" x14ac:dyDescent="0.2">
      <c r="H208" s="7"/>
    </row>
    <row r="209" spans="8:8" ht="12.75" x14ac:dyDescent="0.2">
      <c r="H209" s="7"/>
    </row>
    <row r="210" spans="8:8" ht="12.75" x14ac:dyDescent="0.2">
      <c r="H210" s="7"/>
    </row>
    <row r="211" spans="8:8" ht="12.75" x14ac:dyDescent="0.2">
      <c r="H211" s="7"/>
    </row>
    <row r="212" spans="8:8" ht="12.75" x14ac:dyDescent="0.2">
      <c r="H212" s="7"/>
    </row>
    <row r="213" spans="8:8" ht="12.75" x14ac:dyDescent="0.2">
      <c r="H213" s="7"/>
    </row>
    <row r="214" spans="8:8" ht="12.75" x14ac:dyDescent="0.2">
      <c r="H214" s="7"/>
    </row>
    <row r="215" spans="8:8" ht="12.75" x14ac:dyDescent="0.2">
      <c r="H215" s="7"/>
    </row>
    <row r="216" spans="8:8" ht="12.75" x14ac:dyDescent="0.2">
      <c r="H216" s="7"/>
    </row>
    <row r="217" spans="8:8" ht="12.75" x14ac:dyDescent="0.2">
      <c r="H217" s="7"/>
    </row>
    <row r="218" spans="8:8" ht="12.75" x14ac:dyDescent="0.2">
      <c r="H218" s="7"/>
    </row>
    <row r="219" spans="8:8" ht="12.75" x14ac:dyDescent="0.2">
      <c r="H219" s="7"/>
    </row>
    <row r="220" spans="8:8" ht="12.75" x14ac:dyDescent="0.2">
      <c r="H220" s="7"/>
    </row>
    <row r="221" spans="8:8" ht="12.75" x14ac:dyDescent="0.2">
      <c r="H221" s="7"/>
    </row>
    <row r="222" spans="8:8" ht="12.75" x14ac:dyDescent="0.2">
      <c r="H222" s="7"/>
    </row>
    <row r="223" spans="8:8" ht="12.75" x14ac:dyDescent="0.2">
      <c r="H223" s="7"/>
    </row>
    <row r="224" spans="8:8" ht="12.75" x14ac:dyDescent="0.2">
      <c r="H224" s="7"/>
    </row>
    <row r="225" spans="8:8" ht="12.75" x14ac:dyDescent="0.2">
      <c r="H225" s="7"/>
    </row>
    <row r="226" spans="8:8" ht="12.75" x14ac:dyDescent="0.2">
      <c r="H226" s="7"/>
    </row>
    <row r="227" spans="8:8" ht="12.75" x14ac:dyDescent="0.2">
      <c r="H227" s="7"/>
    </row>
    <row r="228" spans="8:8" ht="12.75" x14ac:dyDescent="0.2">
      <c r="H228" s="7"/>
    </row>
    <row r="229" spans="8:8" ht="12.75" x14ac:dyDescent="0.2">
      <c r="H229" s="7"/>
    </row>
    <row r="230" spans="8:8" ht="12.75" x14ac:dyDescent="0.2">
      <c r="H230" s="7"/>
    </row>
    <row r="231" spans="8:8" ht="12.75" x14ac:dyDescent="0.2">
      <c r="H231" s="7"/>
    </row>
    <row r="232" spans="8:8" ht="12.75" x14ac:dyDescent="0.2">
      <c r="H232" s="7"/>
    </row>
    <row r="233" spans="8:8" ht="12.75" x14ac:dyDescent="0.2">
      <c r="H233" s="7"/>
    </row>
    <row r="234" spans="8:8" ht="12.75" x14ac:dyDescent="0.2">
      <c r="H234" s="7"/>
    </row>
    <row r="235" spans="8:8" ht="12.75" x14ac:dyDescent="0.2">
      <c r="H235" s="7"/>
    </row>
    <row r="236" spans="8:8" ht="12.75" x14ac:dyDescent="0.2">
      <c r="H236" s="7"/>
    </row>
    <row r="237" spans="8:8" ht="12.75" x14ac:dyDescent="0.2">
      <c r="H237" s="7"/>
    </row>
    <row r="238" spans="8:8" ht="12.75" x14ac:dyDescent="0.2">
      <c r="H238" s="7"/>
    </row>
    <row r="239" spans="8:8" ht="12.75" x14ac:dyDescent="0.2">
      <c r="H239" s="7"/>
    </row>
    <row r="240" spans="8:8" ht="12.75" x14ac:dyDescent="0.2">
      <c r="H240" s="7"/>
    </row>
    <row r="241" spans="8:8" ht="12.75" x14ac:dyDescent="0.2">
      <c r="H241" s="7"/>
    </row>
    <row r="242" spans="8:8" ht="12.75" x14ac:dyDescent="0.2">
      <c r="H242" s="7"/>
    </row>
    <row r="243" spans="8:8" ht="12.75" x14ac:dyDescent="0.2">
      <c r="H243" s="7"/>
    </row>
    <row r="244" spans="8:8" ht="12.75" x14ac:dyDescent="0.2">
      <c r="H244" s="7"/>
    </row>
    <row r="245" spans="8:8" ht="12.75" x14ac:dyDescent="0.2">
      <c r="H245" s="7"/>
    </row>
    <row r="246" spans="8:8" ht="12.75" x14ac:dyDescent="0.2">
      <c r="H246" s="7"/>
    </row>
    <row r="247" spans="8:8" ht="12.75" x14ac:dyDescent="0.2">
      <c r="H247" s="7"/>
    </row>
    <row r="248" spans="8:8" ht="12.75" x14ac:dyDescent="0.2">
      <c r="H248" s="7"/>
    </row>
    <row r="249" spans="8:8" ht="12.75" x14ac:dyDescent="0.2">
      <c r="H249" s="7"/>
    </row>
    <row r="250" spans="8:8" ht="12.75" x14ac:dyDescent="0.2">
      <c r="H250" s="7"/>
    </row>
    <row r="251" spans="8:8" ht="12.75" x14ac:dyDescent="0.2">
      <c r="H251" s="7"/>
    </row>
    <row r="252" spans="8:8" ht="12.75" x14ac:dyDescent="0.2">
      <c r="H252" s="7"/>
    </row>
    <row r="253" spans="8:8" ht="12.75" x14ac:dyDescent="0.2">
      <c r="H253" s="7"/>
    </row>
    <row r="254" spans="8:8" ht="12.75" x14ac:dyDescent="0.2">
      <c r="H254" s="7"/>
    </row>
    <row r="255" spans="8:8" ht="12.75" x14ac:dyDescent="0.2">
      <c r="H255" s="7"/>
    </row>
    <row r="256" spans="8:8" ht="12.75" x14ac:dyDescent="0.2">
      <c r="H256" s="7"/>
    </row>
    <row r="257" spans="8:8" ht="12.75" x14ac:dyDescent="0.2">
      <c r="H257" s="7"/>
    </row>
    <row r="258" spans="8:8" ht="12.75" x14ac:dyDescent="0.2">
      <c r="H258" s="7"/>
    </row>
    <row r="259" spans="8:8" ht="12.75" x14ac:dyDescent="0.2">
      <c r="H259" s="7"/>
    </row>
    <row r="260" spans="8:8" ht="12.75" x14ac:dyDescent="0.2">
      <c r="H260" s="7"/>
    </row>
    <row r="261" spans="8:8" ht="12.75" x14ac:dyDescent="0.2">
      <c r="H261" s="7"/>
    </row>
    <row r="262" spans="8:8" ht="12.75" x14ac:dyDescent="0.2">
      <c r="H262" s="7"/>
    </row>
    <row r="263" spans="8:8" ht="12.75" x14ac:dyDescent="0.2">
      <c r="H263" s="7"/>
    </row>
    <row r="264" spans="8:8" ht="12.75" x14ac:dyDescent="0.2">
      <c r="H264" s="7"/>
    </row>
    <row r="265" spans="8:8" ht="12.75" x14ac:dyDescent="0.2">
      <c r="H265" s="7"/>
    </row>
    <row r="266" spans="8:8" ht="12.75" x14ac:dyDescent="0.2">
      <c r="H266" s="7"/>
    </row>
    <row r="267" spans="8:8" ht="12.75" x14ac:dyDescent="0.2">
      <c r="H267" s="7"/>
    </row>
    <row r="268" spans="8:8" ht="12.75" x14ac:dyDescent="0.2">
      <c r="H268" s="7"/>
    </row>
    <row r="269" spans="8:8" ht="12.75" x14ac:dyDescent="0.2">
      <c r="H269" s="7"/>
    </row>
    <row r="270" spans="8:8" ht="12.75" x14ac:dyDescent="0.2">
      <c r="H270" s="7"/>
    </row>
    <row r="271" spans="8:8" ht="12.75" x14ac:dyDescent="0.2">
      <c r="H271" s="7"/>
    </row>
    <row r="272" spans="8:8" ht="12.75" x14ac:dyDescent="0.2">
      <c r="H272" s="7"/>
    </row>
    <row r="273" spans="8:8" ht="12.75" x14ac:dyDescent="0.2">
      <c r="H273" s="7"/>
    </row>
    <row r="274" spans="8:8" ht="12.75" x14ac:dyDescent="0.2">
      <c r="H274" s="7"/>
    </row>
    <row r="275" spans="8:8" ht="12.75" x14ac:dyDescent="0.2">
      <c r="H275" s="7"/>
    </row>
    <row r="276" spans="8:8" ht="12.75" x14ac:dyDescent="0.2">
      <c r="H276" s="7"/>
    </row>
    <row r="277" spans="8:8" ht="12.75" x14ac:dyDescent="0.2">
      <c r="H277" s="7"/>
    </row>
    <row r="278" spans="8:8" ht="12.75" x14ac:dyDescent="0.2">
      <c r="H278" s="7"/>
    </row>
    <row r="279" spans="8:8" ht="12.75" x14ac:dyDescent="0.2">
      <c r="H279" s="7"/>
    </row>
    <row r="280" spans="8:8" ht="12.75" x14ac:dyDescent="0.2">
      <c r="H280" s="7"/>
    </row>
    <row r="281" spans="8:8" ht="12.75" x14ac:dyDescent="0.2">
      <c r="H281" s="7"/>
    </row>
    <row r="282" spans="8:8" ht="12.75" x14ac:dyDescent="0.2">
      <c r="H282" s="7"/>
    </row>
    <row r="283" spans="8:8" ht="12.75" x14ac:dyDescent="0.2">
      <c r="H283" s="7"/>
    </row>
    <row r="284" spans="8:8" ht="12.75" x14ac:dyDescent="0.2">
      <c r="H284" s="7"/>
    </row>
    <row r="285" spans="8:8" ht="12.75" x14ac:dyDescent="0.2">
      <c r="H285" s="7"/>
    </row>
    <row r="286" spans="8:8" ht="12.75" x14ac:dyDescent="0.2">
      <c r="H286" s="7"/>
    </row>
    <row r="287" spans="8:8" ht="12.75" x14ac:dyDescent="0.2">
      <c r="H287" s="7"/>
    </row>
    <row r="288" spans="8:8" ht="12.75" x14ac:dyDescent="0.2">
      <c r="H288" s="7"/>
    </row>
    <row r="289" spans="8:8" ht="12.75" x14ac:dyDescent="0.2">
      <c r="H289" s="7"/>
    </row>
    <row r="290" spans="8:8" ht="12.75" x14ac:dyDescent="0.2">
      <c r="H290" s="7"/>
    </row>
    <row r="291" spans="8:8" ht="12.75" x14ac:dyDescent="0.2">
      <c r="H291" s="7"/>
    </row>
    <row r="292" spans="8:8" ht="12.75" x14ac:dyDescent="0.2">
      <c r="H292" s="7"/>
    </row>
    <row r="293" spans="8:8" ht="12.75" x14ac:dyDescent="0.2">
      <c r="H293" s="7"/>
    </row>
    <row r="294" spans="8:8" ht="12.75" x14ac:dyDescent="0.2">
      <c r="H294" s="7"/>
    </row>
    <row r="295" spans="8:8" ht="12.75" x14ac:dyDescent="0.2">
      <c r="H295" s="7"/>
    </row>
    <row r="296" spans="8:8" ht="12.75" x14ac:dyDescent="0.2">
      <c r="H296" s="7"/>
    </row>
    <row r="297" spans="8:8" ht="12.75" x14ac:dyDescent="0.2">
      <c r="H297" s="7"/>
    </row>
    <row r="298" spans="8:8" ht="12.75" x14ac:dyDescent="0.2">
      <c r="H298" s="7"/>
    </row>
    <row r="299" spans="8:8" ht="12.75" x14ac:dyDescent="0.2">
      <c r="H299" s="7"/>
    </row>
    <row r="300" spans="8:8" ht="12.75" x14ac:dyDescent="0.2">
      <c r="H300" s="7"/>
    </row>
    <row r="301" spans="8:8" ht="12.75" x14ac:dyDescent="0.2">
      <c r="H301" s="7"/>
    </row>
    <row r="302" spans="8:8" ht="12.75" x14ac:dyDescent="0.2">
      <c r="H302" s="7"/>
    </row>
    <row r="303" spans="8:8" ht="12.75" x14ac:dyDescent="0.2">
      <c r="H303" s="7"/>
    </row>
    <row r="304" spans="8:8" ht="12.75" x14ac:dyDescent="0.2">
      <c r="H304" s="7"/>
    </row>
    <row r="305" spans="8:8" ht="12.75" x14ac:dyDescent="0.2">
      <c r="H305" s="7"/>
    </row>
    <row r="306" spans="8:8" ht="12.75" x14ac:dyDescent="0.2">
      <c r="H306" s="7"/>
    </row>
    <row r="307" spans="8:8" ht="12.75" x14ac:dyDescent="0.2">
      <c r="H307" s="7"/>
    </row>
    <row r="308" spans="8:8" ht="12.75" x14ac:dyDescent="0.2">
      <c r="H308" s="7"/>
    </row>
    <row r="309" spans="8:8" ht="12.75" x14ac:dyDescent="0.2">
      <c r="H309" s="7"/>
    </row>
    <row r="310" spans="8:8" ht="12.75" x14ac:dyDescent="0.2">
      <c r="H310" s="7"/>
    </row>
    <row r="311" spans="8:8" ht="12.75" x14ac:dyDescent="0.2">
      <c r="H311" s="7"/>
    </row>
    <row r="312" spans="8:8" ht="12.75" x14ac:dyDescent="0.2">
      <c r="H312" s="7"/>
    </row>
    <row r="313" spans="8:8" ht="12.75" x14ac:dyDescent="0.2">
      <c r="H313" s="7"/>
    </row>
    <row r="314" spans="8:8" ht="12.75" x14ac:dyDescent="0.2">
      <c r="H314" s="7"/>
    </row>
    <row r="315" spans="8:8" ht="12.75" x14ac:dyDescent="0.2">
      <c r="H315" s="7"/>
    </row>
    <row r="316" spans="8:8" ht="12.75" x14ac:dyDescent="0.2">
      <c r="H316" s="7"/>
    </row>
    <row r="317" spans="8:8" ht="12.75" x14ac:dyDescent="0.2">
      <c r="H317" s="7"/>
    </row>
    <row r="318" spans="8:8" ht="12.75" x14ac:dyDescent="0.2">
      <c r="H318" s="7"/>
    </row>
    <row r="319" spans="8:8" ht="12.75" x14ac:dyDescent="0.2">
      <c r="H319" s="7"/>
    </row>
    <row r="320" spans="8:8" ht="12.75" x14ac:dyDescent="0.2">
      <c r="H320" s="7"/>
    </row>
    <row r="321" spans="8:8" ht="12.75" x14ac:dyDescent="0.2">
      <c r="H321" s="7"/>
    </row>
    <row r="322" spans="8:8" ht="12.75" x14ac:dyDescent="0.2">
      <c r="H322" s="7"/>
    </row>
    <row r="323" spans="8:8" ht="12.75" x14ac:dyDescent="0.2">
      <c r="H323" s="7"/>
    </row>
    <row r="324" spans="8:8" ht="12.75" x14ac:dyDescent="0.2">
      <c r="H324" s="7"/>
    </row>
    <row r="325" spans="8:8" ht="12.75" x14ac:dyDescent="0.2">
      <c r="H325" s="7"/>
    </row>
    <row r="326" spans="8:8" ht="12.75" x14ac:dyDescent="0.2">
      <c r="H326" s="7"/>
    </row>
    <row r="327" spans="8:8" ht="12.75" x14ac:dyDescent="0.2">
      <c r="H327" s="7"/>
    </row>
    <row r="328" spans="8:8" ht="12.75" x14ac:dyDescent="0.2">
      <c r="H328" s="7"/>
    </row>
    <row r="329" spans="8:8" ht="12.75" x14ac:dyDescent="0.2">
      <c r="H329" s="7"/>
    </row>
    <row r="330" spans="8:8" ht="12.75" x14ac:dyDescent="0.2">
      <c r="H330" s="7"/>
    </row>
    <row r="331" spans="8:8" ht="12.75" x14ac:dyDescent="0.2">
      <c r="H331" s="7"/>
    </row>
    <row r="332" spans="8:8" ht="12.75" x14ac:dyDescent="0.2">
      <c r="H332" s="7"/>
    </row>
    <row r="333" spans="8:8" ht="12.75" x14ac:dyDescent="0.2">
      <c r="H333" s="7"/>
    </row>
    <row r="334" spans="8:8" ht="12.75" x14ac:dyDescent="0.2">
      <c r="H334" s="7"/>
    </row>
    <row r="335" spans="8:8" ht="12.75" x14ac:dyDescent="0.2">
      <c r="H335" s="7"/>
    </row>
    <row r="336" spans="8:8" ht="12.75" x14ac:dyDescent="0.2">
      <c r="H336" s="7"/>
    </row>
    <row r="337" spans="8:8" ht="12.75" x14ac:dyDescent="0.2">
      <c r="H337" s="7"/>
    </row>
    <row r="338" spans="8:8" ht="12.75" x14ac:dyDescent="0.2">
      <c r="H338" s="7"/>
    </row>
    <row r="339" spans="8:8" ht="12.75" x14ac:dyDescent="0.2">
      <c r="H339" s="7"/>
    </row>
    <row r="340" spans="8:8" ht="12.75" x14ac:dyDescent="0.2">
      <c r="H340" s="7"/>
    </row>
    <row r="341" spans="8:8" ht="12.75" x14ac:dyDescent="0.2">
      <c r="H341" s="7"/>
    </row>
    <row r="342" spans="8:8" ht="12.75" x14ac:dyDescent="0.2">
      <c r="H342" s="7"/>
    </row>
    <row r="343" spans="8:8" ht="12.75" x14ac:dyDescent="0.2">
      <c r="H343" s="7"/>
    </row>
    <row r="344" spans="8:8" ht="12.75" x14ac:dyDescent="0.2">
      <c r="H344" s="7"/>
    </row>
    <row r="345" spans="8:8" ht="12.75" x14ac:dyDescent="0.2">
      <c r="H345" s="7"/>
    </row>
    <row r="346" spans="8:8" ht="12.75" x14ac:dyDescent="0.2">
      <c r="H346" s="7"/>
    </row>
    <row r="347" spans="8:8" ht="12.75" x14ac:dyDescent="0.2">
      <c r="H347" s="7"/>
    </row>
    <row r="348" spans="8:8" ht="12.75" x14ac:dyDescent="0.2">
      <c r="H348" s="7"/>
    </row>
    <row r="349" spans="8:8" ht="12.75" x14ac:dyDescent="0.2">
      <c r="H349" s="7"/>
    </row>
    <row r="350" spans="8:8" ht="12.75" x14ac:dyDescent="0.2">
      <c r="H350" s="7"/>
    </row>
    <row r="351" spans="8:8" ht="12.75" x14ac:dyDescent="0.2">
      <c r="H351" s="7"/>
    </row>
    <row r="352" spans="8:8" ht="12.75" x14ac:dyDescent="0.2">
      <c r="H352" s="7"/>
    </row>
    <row r="353" spans="8:8" ht="12.75" x14ac:dyDescent="0.2">
      <c r="H353" s="7"/>
    </row>
    <row r="354" spans="8:8" ht="12.75" x14ac:dyDescent="0.2">
      <c r="H354" s="7"/>
    </row>
    <row r="355" spans="8:8" ht="12.75" x14ac:dyDescent="0.2">
      <c r="H355" s="7"/>
    </row>
    <row r="356" spans="8:8" ht="12.75" x14ac:dyDescent="0.2">
      <c r="H356" s="7"/>
    </row>
    <row r="357" spans="8:8" ht="12.75" x14ac:dyDescent="0.2">
      <c r="H357" s="7"/>
    </row>
    <row r="358" spans="8:8" ht="12.75" x14ac:dyDescent="0.2">
      <c r="H358" s="7"/>
    </row>
    <row r="359" spans="8:8" ht="12.75" x14ac:dyDescent="0.2">
      <c r="H359" s="7"/>
    </row>
    <row r="360" spans="8:8" ht="12.75" x14ac:dyDescent="0.2">
      <c r="H360" s="7"/>
    </row>
    <row r="361" spans="8:8" ht="12.75" x14ac:dyDescent="0.2">
      <c r="H361" s="7"/>
    </row>
    <row r="362" spans="8:8" ht="12.75" x14ac:dyDescent="0.2">
      <c r="H362" s="7"/>
    </row>
    <row r="363" spans="8:8" ht="12.75" x14ac:dyDescent="0.2">
      <c r="H363" s="7"/>
    </row>
    <row r="364" spans="8:8" ht="12.75" x14ac:dyDescent="0.2">
      <c r="H364" s="7"/>
    </row>
    <row r="365" spans="8:8" ht="12.75" x14ac:dyDescent="0.2">
      <c r="H365" s="7"/>
    </row>
    <row r="366" spans="8:8" ht="12.75" x14ac:dyDescent="0.2">
      <c r="H366" s="7"/>
    </row>
    <row r="367" spans="8:8" ht="12.75" x14ac:dyDescent="0.2">
      <c r="H367" s="7"/>
    </row>
    <row r="368" spans="8:8" ht="12.75" x14ac:dyDescent="0.2">
      <c r="H368" s="7"/>
    </row>
    <row r="369" spans="8:8" ht="12.75" x14ac:dyDescent="0.2">
      <c r="H369" s="7"/>
    </row>
    <row r="370" spans="8:8" ht="12.75" x14ac:dyDescent="0.2">
      <c r="H370" s="7"/>
    </row>
    <row r="371" spans="8:8" ht="12.75" x14ac:dyDescent="0.2">
      <c r="H371" s="7"/>
    </row>
    <row r="372" spans="8:8" ht="12.75" x14ac:dyDescent="0.2">
      <c r="H372" s="7"/>
    </row>
    <row r="373" spans="8:8" ht="12.75" x14ac:dyDescent="0.2">
      <c r="H373" s="7"/>
    </row>
    <row r="374" spans="8:8" ht="12.75" x14ac:dyDescent="0.2">
      <c r="H374" s="7"/>
    </row>
    <row r="375" spans="8:8" ht="12.75" x14ac:dyDescent="0.2">
      <c r="H375" s="7"/>
    </row>
    <row r="376" spans="8:8" ht="12.75" x14ac:dyDescent="0.2">
      <c r="H376" s="7"/>
    </row>
    <row r="377" spans="8:8" ht="12.75" x14ac:dyDescent="0.2">
      <c r="H377" s="7"/>
    </row>
    <row r="378" spans="8:8" ht="12.75" x14ac:dyDescent="0.2">
      <c r="H378" s="7"/>
    </row>
    <row r="379" spans="8:8" ht="12.75" x14ac:dyDescent="0.2">
      <c r="H379" s="7"/>
    </row>
    <row r="380" spans="8:8" ht="12.75" x14ac:dyDescent="0.2">
      <c r="H380" s="7"/>
    </row>
    <row r="381" spans="8:8" ht="12.75" x14ac:dyDescent="0.2">
      <c r="H381" s="7"/>
    </row>
    <row r="382" spans="8:8" ht="12.75" x14ac:dyDescent="0.2">
      <c r="H382" s="7"/>
    </row>
    <row r="383" spans="8:8" ht="12.75" x14ac:dyDescent="0.2">
      <c r="H383" s="7"/>
    </row>
    <row r="384" spans="8:8" ht="12.75" x14ac:dyDescent="0.2">
      <c r="H384" s="7"/>
    </row>
    <row r="385" spans="8:8" ht="12.75" x14ac:dyDescent="0.2">
      <c r="H385" s="7"/>
    </row>
    <row r="386" spans="8:8" ht="12.75" x14ac:dyDescent="0.2">
      <c r="H386" s="7"/>
    </row>
    <row r="387" spans="8:8" ht="12.75" x14ac:dyDescent="0.2">
      <c r="H387" s="7"/>
    </row>
    <row r="388" spans="8:8" ht="12.75" x14ac:dyDescent="0.2">
      <c r="H388" s="7"/>
    </row>
    <row r="389" spans="8:8" ht="12.75" x14ac:dyDescent="0.2">
      <c r="H389" s="7"/>
    </row>
    <row r="390" spans="8:8" ht="12.75" x14ac:dyDescent="0.2">
      <c r="H390" s="7"/>
    </row>
    <row r="391" spans="8:8" ht="12.75" x14ac:dyDescent="0.2">
      <c r="H391" s="7"/>
    </row>
    <row r="392" spans="8:8" ht="12.75" x14ac:dyDescent="0.2">
      <c r="H392" s="7"/>
    </row>
    <row r="393" spans="8:8" ht="12.75" x14ac:dyDescent="0.2">
      <c r="H393" s="7"/>
    </row>
    <row r="394" spans="8:8" ht="12.75" x14ac:dyDescent="0.2">
      <c r="H394" s="7"/>
    </row>
    <row r="395" spans="8:8" ht="12.75" x14ac:dyDescent="0.2">
      <c r="H395" s="7"/>
    </row>
    <row r="396" spans="8:8" ht="12.75" x14ac:dyDescent="0.2">
      <c r="H396" s="7"/>
    </row>
    <row r="397" spans="8:8" ht="12.75" x14ac:dyDescent="0.2">
      <c r="H397" s="7"/>
    </row>
    <row r="398" spans="8:8" ht="12.75" x14ac:dyDescent="0.2">
      <c r="H398" s="7"/>
    </row>
    <row r="399" spans="8:8" ht="12.75" x14ac:dyDescent="0.2">
      <c r="H399" s="7"/>
    </row>
    <row r="400" spans="8:8" ht="12.75" x14ac:dyDescent="0.2">
      <c r="H400" s="7"/>
    </row>
    <row r="401" spans="8:8" ht="12.75" x14ac:dyDescent="0.2">
      <c r="H401" s="7"/>
    </row>
    <row r="402" spans="8:8" ht="12.75" x14ac:dyDescent="0.2">
      <c r="H402" s="7"/>
    </row>
    <row r="403" spans="8:8" ht="12.75" x14ac:dyDescent="0.2">
      <c r="H403" s="7"/>
    </row>
    <row r="404" spans="8:8" ht="12.75" x14ac:dyDescent="0.2">
      <c r="H404" s="7"/>
    </row>
    <row r="405" spans="8:8" ht="12.75" x14ac:dyDescent="0.2">
      <c r="H405" s="7"/>
    </row>
    <row r="406" spans="8:8" ht="12.75" x14ac:dyDescent="0.2">
      <c r="H406" s="7"/>
    </row>
    <row r="407" spans="8:8" ht="12.75" x14ac:dyDescent="0.2">
      <c r="H407" s="7"/>
    </row>
    <row r="408" spans="8:8" ht="12.75" x14ac:dyDescent="0.2">
      <c r="H408" s="7"/>
    </row>
    <row r="409" spans="8:8" ht="12.75" x14ac:dyDescent="0.2">
      <c r="H409" s="7"/>
    </row>
    <row r="410" spans="8:8" ht="12.75" x14ac:dyDescent="0.2">
      <c r="H410" s="7"/>
    </row>
    <row r="411" spans="8:8" ht="12.75" x14ac:dyDescent="0.2">
      <c r="H411" s="7"/>
    </row>
    <row r="412" spans="8:8" ht="12.75" x14ac:dyDescent="0.2">
      <c r="H412" s="7"/>
    </row>
    <row r="413" spans="8:8" ht="12.75" x14ac:dyDescent="0.2">
      <c r="H413" s="7"/>
    </row>
    <row r="414" spans="8:8" ht="12.75" x14ac:dyDescent="0.2">
      <c r="H414" s="7"/>
    </row>
    <row r="415" spans="8:8" ht="12.75" x14ac:dyDescent="0.2">
      <c r="H415" s="7"/>
    </row>
    <row r="416" spans="8:8" ht="12.75" x14ac:dyDescent="0.2">
      <c r="H416" s="7"/>
    </row>
    <row r="417" spans="8:8" ht="12.75" x14ac:dyDescent="0.2">
      <c r="H417" s="7"/>
    </row>
    <row r="418" spans="8:8" ht="12.75" x14ac:dyDescent="0.2">
      <c r="H418" s="7"/>
    </row>
    <row r="419" spans="8:8" ht="12.75" x14ac:dyDescent="0.2">
      <c r="H419" s="7"/>
    </row>
    <row r="420" spans="8:8" ht="12.75" x14ac:dyDescent="0.2">
      <c r="H420" s="7"/>
    </row>
    <row r="421" spans="8:8" ht="12.75" x14ac:dyDescent="0.2">
      <c r="H421" s="7"/>
    </row>
    <row r="422" spans="8:8" ht="12.75" x14ac:dyDescent="0.2">
      <c r="H422" s="7"/>
    </row>
    <row r="423" spans="8:8" ht="12.75" x14ac:dyDescent="0.2">
      <c r="H423" s="7"/>
    </row>
    <row r="424" spans="8:8" ht="12.75" x14ac:dyDescent="0.2">
      <c r="H424" s="7"/>
    </row>
    <row r="425" spans="8:8" ht="12.75" x14ac:dyDescent="0.2">
      <c r="H425" s="7"/>
    </row>
    <row r="426" spans="8:8" ht="12.75" x14ac:dyDescent="0.2">
      <c r="H426" s="7"/>
    </row>
    <row r="427" spans="8:8" ht="12.75" x14ac:dyDescent="0.2">
      <c r="H427" s="7"/>
    </row>
    <row r="428" spans="8:8" ht="12.75" x14ac:dyDescent="0.2">
      <c r="H428" s="7"/>
    </row>
    <row r="429" spans="8:8" ht="12.75" x14ac:dyDescent="0.2">
      <c r="H429" s="7"/>
    </row>
    <row r="430" spans="8:8" ht="12.75" x14ac:dyDescent="0.2">
      <c r="H430" s="7"/>
    </row>
    <row r="431" spans="8:8" ht="12.75" x14ac:dyDescent="0.2">
      <c r="H431" s="7"/>
    </row>
    <row r="432" spans="8:8" ht="12.75" x14ac:dyDescent="0.2">
      <c r="H432" s="7"/>
    </row>
    <row r="433" spans="8:8" ht="12.75" x14ac:dyDescent="0.2">
      <c r="H433" s="7"/>
    </row>
    <row r="434" spans="8:8" ht="12.75" x14ac:dyDescent="0.2">
      <c r="H434" s="7"/>
    </row>
    <row r="435" spans="8:8" ht="12.75" x14ac:dyDescent="0.2">
      <c r="H435" s="7"/>
    </row>
    <row r="436" spans="8:8" ht="12.75" x14ac:dyDescent="0.2">
      <c r="H436" s="7"/>
    </row>
    <row r="437" spans="8:8" ht="12.75" x14ac:dyDescent="0.2">
      <c r="H437" s="7"/>
    </row>
    <row r="438" spans="8:8" ht="12.75" x14ac:dyDescent="0.2">
      <c r="H438" s="7"/>
    </row>
    <row r="439" spans="8:8" ht="12.75" x14ac:dyDescent="0.2">
      <c r="H439" s="7"/>
    </row>
    <row r="440" spans="8:8" ht="12.75" x14ac:dyDescent="0.2">
      <c r="H440" s="7"/>
    </row>
    <row r="441" spans="8:8" ht="12.75" x14ac:dyDescent="0.2">
      <c r="H441" s="7"/>
    </row>
    <row r="442" spans="8:8" ht="12.75" x14ac:dyDescent="0.2">
      <c r="H442" s="7"/>
    </row>
    <row r="443" spans="8:8" ht="12.75" x14ac:dyDescent="0.2">
      <c r="H443" s="7"/>
    </row>
    <row r="444" spans="8:8" ht="12.75" x14ac:dyDescent="0.2">
      <c r="H444" s="7"/>
    </row>
    <row r="445" spans="8:8" ht="12.75" x14ac:dyDescent="0.2">
      <c r="H445" s="7"/>
    </row>
    <row r="446" spans="8:8" ht="12.75" x14ac:dyDescent="0.2">
      <c r="H446" s="7"/>
    </row>
    <row r="447" spans="8:8" ht="12.75" x14ac:dyDescent="0.2">
      <c r="H447" s="7"/>
    </row>
    <row r="448" spans="8:8" ht="12.75" x14ac:dyDescent="0.2">
      <c r="H448" s="7"/>
    </row>
    <row r="449" spans="8:8" ht="12.75" x14ac:dyDescent="0.2">
      <c r="H449" s="7"/>
    </row>
    <row r="450" spans="8:8" ht="12.75" x14ac:dyDescent="0.2">
      <c r="H450" s="7"/>
    </row>
    <row r="451" spans="8:8" ht="12.75" x14ac:dyDescent="0.2">
      <c r="H451" s="7"/>
    </row>
    <row r="452" spans="8:8" ht="12.75" x14ac:dyDescent="0.2">
      <c r="H452" s="7"/>
    </row>
    <row r="453" spans="8:8" ht="12.75" x14ac:dyDescent="0.2">
      <c r="H453" s="7"/>
    </row>
    <row r="454" spans="8:8" ht="12.75" x14ac:dyDescent="0.2">
      <c r="H454" s="7"/>
    </row>
    <row r="455" spans="8:8" ht="12.75" x14ac:dyDescent="0.2">
      <c r="H455" s="7"/>
    </row>
    <row r="456" spans="8:8" ht="12.75" x14ac:dyDescent="0.2">
      <c r="H456" s="7"/>
    </row>
    <row r="457" spans="8:8" ht="12.75" x14ac:dyDescent="0.2">
      <c r="H457" s="7"/>
    </row>
    <row r="458" spans="8:8" ht="12.75" x14ac:dyDescent="0.2">
      <c r="H458" s="7"/>
    </row>
    <row r="459" spans="8:8" ht="12.75" x14ac:dyDescent="0.2">
      <c r="H459" s="7"/>
    </row>
    <row r="460" spans="8:8" ht="12.75" x14ac:dyDescent="0.2">
      <c r="H460" s="7"/>
    </row>
    <row r="461" spans="8:8" ht="12.75" x14ac:dyDescent="0.2">
      <c r="H461" s="7"/>
    </row>
    <row r="462" spans="8:8" ht="12.75" x14ac:dyDescent="0.2">
      <c r="H462" s="7"/>
    </row>
    <row r="463" spans="8:8" ht="12.75" x14ac:dyDescent="0.2">
      <c r="H463" s="7"/>
    </row>
    <row r="464" spans="8:8" ht="12.75" x14ac:dyDescent="0.2">
      <c r="H464" s="7"/>
    </row>
    <row r="465" spans="8:8" ht="12.75" x14ac:dyDescent="0.2">
      <c r="H465" s="7"/>
    </row>
    <row r="466" spans="8:8" ht="12.75" x14ac:dyDescent="0.2">
      <c r="H466" s="7"/>
    </row>
    <row r="467" spans="8:8" ht="12.75" x14ac:dyDescent="0.2">
      <c r="H467" s="7"/>
    </row>
    <row r="468" spans="8:8" ht="12.75" x14ac:dyDescent="0.2">
      <c r="H468" s="7"/>
    </row>
    <row r="469" spans="8:8" ht="12.75" x14ac:dyDescent="0.2">
      <c r="H469" s="7"/>
    </row>
    <row r="470" spans="8:8" ht="12.75" x14ac:dyDescent="0.2">
      <c r="H470" s="7"/>
    </row>
    <row r="471" spans="8:8" ht="12.75" x14ac:dyDescent="0.2">
      <c r="H471" s="7"/>
    </row>
    <row r="472" spans="8:8" ht="12.75" x14ac:dyDescent="0.2">
      <c r="H472" s="7"/>
    </row>
    <row r="473" spans="8:8" ht="12.75" x14ac:dyDescent="0.2">
      <c r="H473" s="7"/>
    </row>
    <row r="474" spans="8:8" ht="12.75" x14ac:dyDescent="0.2">
      <c r="H474" s="7"/>
    </row>
    <row r="475" spans="8:8" ht="12.75" x14ac:dyDescent="0.2">
      <c r="H475" s="7"/>
    </row>
    <row r="476" spans="8:8" ht="12.75" x14ac:dyDescent="0.2">
      <c r="H476" s="7"/>
    </row>
    <row r="477" spans="8:8" ht="12.75" x14ac:dyDescent="0.2">
      <c r="H477" s="7"/>
    </row>
    <row r="478" spans="8:8" ht="12.75" x14ac:dyDescent="0.2">
      <c r="H478" s="7"/>
    </row>
    <row r="479" spans="8:8" ht="12.75" x14ac:dyDescent="0.2">
      <c r="H479" s="7"/>
    </row>
    <row r="480" spans="8:8" ht="12.75" x14ac:dyDescent="0.2">
      <c r="H480" s="7"/>
    </row>
    <row r="481" spans="8:8" ht="12.75" x14ac:dyDescent="0.2">
      <c r="H481" s="7"/>
    </row>
    <row r="482" spans="8:8" ht="12.75" x14ac:dyDescent="0.2">
      <c r="H482" s="7"/>
    </row>
    <row r="483" spans="8:8" ht="12.75" x14ac:dyDescent="0.2">
      <c r="H483" s="7"/>
    </row>
    <row r="484" spans="8:8" ht="12.75" x14ac:dyDescent="0.2">
      <c r="H484" s="7"/>
    </row>
    <row r="485" spans="8:8" ht="12.75" x14ac:dyDescent="0.2">
      <c r="H485" s="7"/>
    </row>
    <row r="486" spans="8:8" ht="12.75" x14ac:dyDescent="0.2">
      <c r="H486" s="7"/>
    </row>
    <row r="487" spans="8:8" ht="12.75" x14ac:dyDescent="0.2">
      <c r="H487" s="7"/>
    </row>
    <row r="488" spans="8:8" ht="12.75" x14ac:dyDescent="0.2">
      <c r="H488" s="7"/>
    </row>
    <row r="489" spans="8:8" ht="12.75" x14ac:dyDescent="0.2">
      <c r="H489" s="7"/>
    </row>
    <row r="490" spans="8:8" ht="12.75" x14ac:dyDescent="0.2">
      <c r="H490" s="7"/>
    </row>
    <row r="491" spans="8:8" ht="12.75" x14ac:dyDescent="0.2">
      <c r="H491" s="7"/>
    </row>
    <row r="492" spans="8:8" ht="12.75" x14ac:dyDescent="0.2">
      <c r="H492" s="7"/>
    </row>
    <row r="493" spans="8:8" ht="12.75" x14ac:dyDescent="0.2">
      <c r="H493" s="7"/>
    </row>
    <row r="494" spans="8:8" ht="12.75" x14ac:dyDescent="0.2">
      <c r="H494" s="7"/>
    </row>
    <row r="495" spans="8:8" ht="12.75" x14ac:dyDescent="0.2">
      <c r="H495" s="7"/>
    </row>
    <row r="496" spans="8:8" ht="12.75" x14ac:dyDescent="0.2">
      <c r="H496" s="7"/>
    </row>
    <row r="497" spans="8:8" ht="12.75" x14ac:dyDescent="0.2">
      <c r="H497" s="7"/>
    </row>
    <row r="498" spans="8:8" ht="12.75" x14ac:dyDescent="0.2">
      <c r="H498" s="7"/>
    </row>
    <row r="499" spans="8:8" ht="12.75" x14ac:dyDescent="0.2">
      <c r="H499" s="7"/>
    </row>
    <row r="500" spans="8:8" ht="12.75" x14ac:dyDescent="0.2">
      <c r="H500" s="7"/>
    </row>
    <row r="501" spans="8:8" ht="12.75" x14ac:dyDescent="0.2">
      <c r="H501" s="7"/>
    </row>
    <row r="502" spans="8:8" ht="12.75" x14ac:dyDescent="0.2">
      <c r="H502" s="7"/>
    </row>
    <row r="503" spans="8:8" ht="12.75" x14ac:dyDescent="0.2">
      <c r="H503" s="7"/>
    </row>
    <row r="504" spans="8:8" ht="12.75" x14ac:dyDescent="0.2">
      <c r="H504" s="7"/>
    </row>
    <row r="505" spans="8:8" ht="12.75" x14ac:dyDescent="0.2">
      <c r="H505" s="7"/>
    </row>
    <row r="506" spans="8:8" ht="12.75" x14ac:dyDescent="0.2">
      <c r="H506" s="7"/>
    </row>
    <row r="507" spans="8:8" ht="12.75" x14ac:dyDescent="0.2">
      <c r="H507" s="7"/>
    </row>
    <row r="508" spans="8:8" ht="12.75" x14ac:dyDescent="0.2">
      <c r="H508" s="7"/>
    </row>
    <row r="509" spans="8:8" ht="12.75" x14ac:dyDescent="0.2">
      <c r="H509" s="7"/>
    </row>
    <row r="510" spans="8:8" ht="12.75" x14ac:dyDescent="0.2">
      <c r="H510" s="7"/>
    </row>
    <row r="511" spans="8:8" ht="12.75" x14ac:dyDescent="0.2">
      <c r="H511" s="7"/>
    </row>
    <row r="512" spans="8:8" ht="12.75" x14ac:dyDescent="0.2">
      <c r="H512" s="7"/>
    </row>
    <row r="513" spans="8:8" ht="12.75" x14ac:dyDescent="0.2">
      <c r="H513" s="7"/>
    </row>
    <row r="514" spans="8:8" ht="12.75" x14ac:dyDescent="0.2">
      <c r="H514" s="7"/>
    </row>
    <row r="515" spans="8:8" ht="12.75" x14ac:dyDescent="0.2">
      <c r="H515" s="7"/>
    </row>
    <row r="516" spans="8:8" ht="12.75" x14ac:dyDescent="0.2">
      <c r="H516" s="7"/>
    </row>
    <row r="517" spans="8:8" ht="12.75" x14ac:dyDescent="0.2">
      <c r="H517" s="7"/>
    </row>
    <row r="518" spans="8:8" ht="12.75" x14ac:dyDescent="0.2">
      <c r="H518" s="7"/>
    </row>
    <row r="519" spans="8:8" ht="12.75" x14ac:dyDescent="0.2">
      <c r="H519" s="7"/>
    </row>
    <row r="520" spans="8:8" ht="12.75" x14ac:dyDescent="0.2">
      <c r="H520" s="7"/>
    </row>
    <row r="521" spans="8:8" ht="12.75" x14ac:dyDescent="0.2">
      <c r="H521" s="7"/>
    </row>
    <row r="522" spans="8:8" ht="12.75" x14ac:dyDescent="0.2">
      <c r="H522" s="7"/>
    </row>
    <row r="523" spans="8:8" ht="12.75" x14ac:dyDescent="0.2">
      <c r="H523" s="7"/>
    </row>
    <row r="524" spans="8:8" ht="12.75" x14ac:dyDescent="0.2">
      <c r="H524" s="7"/>
    </row>
    <row r="525" spans="8:8" ht="12.75" x14ac:dyDescent="0.2">
      <c r="H525" s="7"/>
    </row>
    <row r="526" spans="8:8" ht="12.75" x14ac:dyDescent="0.2">
      <c r="H526" s="7"/>
    </row>
    <row r="527" spans="8:8" ht="12.75" x14ac:dyDescent="0.2">
      <c r="H527" s="7"/>
    </row>
    <row r="528" spans="8:8" ht="12.75" x14ac:dyDescent="0.2">
      <c r="H528" s="7"/>
    </row>
    <row r="529" spans="8:8" ht="12.75" x14ac:dyDescent="0.2">
      <c r="H529" s="7"/>
    </row>
    <row r="530" spans="8:8" ht="12.75" x14ac:dyDescent="0.2">
      <c r="H530" s="7"/>
    </row>
    <row r="531" spans="8:8" ht="12.75" x14ac:dyDescent="0.2">
      <c r="H531" s="7"/>
    </row>
    <row r="532" spans="8:8" ht="12.75" x14ac:dyDescent="0.2">
      <c r="H532" s="7"/>
    </row>
    <row r="533" spans="8:8" ht="12.75" x14ac:dyDescent="0.2">
      <c r="H533" s="7"/>
    </row>
    <row r="534" spans="8:8" ht="12.75" x14ac:dyDescent="0.2">
      <c r="H534" s="7"/>
    </row>
    <row r="535" spans="8:8" ht="12.75" x14ac:dyDescent="0.2">
      <c r="H535" s="7"/>
    </row>
    <row r="536" spans="8:8" ht="12.75" x14ac:dyDescent="0.2">
      <c r="H536" s="7"/>
    </row>
    <row r="537" spans="8:8" ht="12.75" x14ac:dyDescent="0.2">
      <c r="H537" s="7"/>
    </row>
    <row r="538" spans="8:8" ht="12.75" x14ac:dyDescent="0.2">
      <c r="H538" s="7"/>
    </row>
    <row r="539" spans="8:8" ht="12.75" x14ac:dyDescent="0.2">
      <c r="H539" s="7"/>
    </row>
    <row r="540" spans="8:8" ht="12.75" x14ac:dyDescent="0.2">
      <c r="H540" s="7"/>
    </row>
    <row r="541" spans="8:8" ht="12.75" x14ac:dyDescent="0.2">
      <c r="H541" s="7"/>
    </row>
    <row r="542" spans="8:8" ht="12.75" x14ac:dyDescent="0.2">
      <c r="H542" s="7"/>
    </row>
    <row r="543" spans="8:8" ht="12.75" x14ac:dyDescent="0.2">
      <c r="H543" s="7"/>
    </row>
    <row r="544" spans="8:8" ht="12.75" x14ac:dyDescent="0.2">
      <c r="H544" s="7"/>
    </row>
    <row r="545" spans="8:8" ht="12.75" x14ac:dyDescent="0.2">
      <c r="H545" s="7"/>
    </row>
    <row r="546" spans="8:8" ht="12.75" x14ac:dyDescent="0.2">
      <c r="H546" s="7"/>
    </row>
    <row r="547" spans="8:8" ht="12.75" x14ac:dyDescent="0.2">
      <c r="H547" s="7"/>
    </row>
    <row r="548" spans="8:8" ht="12.75" x14ac:dyDescent="0.2">
      <c r="H548" s="7"/>
    </row>
    <row r="549" spans="8:8" ht="12.75" x14ac:dyDescent="0.2">
      <c r="H549" s="7"/>
    </row>
    <row r="550" spans="8:8" ht="12.75" x14ac:dyDescent="0.2">
      <c r="H550" s="7"/>
    </row>
    <row r="551" spans="8:8" ht="12.75" x14ac:dyDescent="0.2">
      <c r="H551" s="7"/>
    </row>
    <row r="552" spans="8:8" ht="12.75" x14ac:dyDescent="0.2">
      <c r="H552" s="7"/>
    </row>
    <row r="553" spans="8:8" ht="12.75" x14ac:dyDescent="0.2">
      <c r="H553" s="7"/>
    </row>
    <row r="554" spans="8:8" ht="12.75" x14ac:dyDescent="0.2">
      <c r="H554" s="7"/>
    </row>
    <row r="555" spans="8:8" ht="12.75" x14ac:dyDescent="0.2">
      <c r="H555" s="7"/>
    </row>
    <row r="556" spans="8:8" ht="12.75" x14ac:dyDescent="0.2">
      <c r="H556" s="7"/>
    </row>
    <row r="557" spans="8:8" ht="12.75" x14ac:dyDescent="0.2">
      <c r="H557" s="7"/>
    </row>
    <row r="558" spans="8:8" ht="12.75" x14ac:dyDescent="0.2">
      <c r="H558" s="7"/>
    </row>
    <row r="559" spans="8:8" ht="12.75" x14ac:dyDescent="0.2">
      <c r="H559" s="7"/>
    </row>
    <row r="560" spans="8:8" ht="12.75" x14ac:dyDescent="0.2">
      <c r="H560" s="7"/>
    </row>
    <row r="561" spans="8:8" ht="12.75" x14ac:dyDescent="0.2">
      <c r="H561" s="7"/>
    </row>
    <row r="562" spans="8:8" ht="12.75" x14ac:dyDescent="0.2">
      <c r="H562" s="7"/>
    </row>
    <row r="563" spans="8:8" ht="12.75" x14ac:dyDescent="0.2">
      <c r="H563" s="7"/>
    </row>
    <row r="564" spans="8:8" ht="12.75" x14ac:dyDescent="0.2">
      <c r="H564" s="7"/>
    </row>
    <row r="565" spans="8:8" ht="12.75" x14ac:dyDescent="0.2">
      <c r="H565" s="7"/>
    </row>
    <row r="566" spans="8:8" ht="12.75" x14ac:dyDescent="0.2">
      <c r="H566" s="7"/>
    </row>
    <row r="567" spans="8:8" ht="12.75" x14ac:dyDescent="0.2">
      <c r="H567" s="7"/>
    </row>
    <row r="568" spans="8:8" ht="12.75" x14ac:dyDescent="0.2">
      <c r="H568" s="7"/>
    </row>
    <row r="569" spans="8:8" ht="12.75" x14ac:dyDescent="0.2">
      <c r="H569" s="7"/>
    </row>
    <row r="570" spans="8:8" ht="12.75" x14ac:dyDescent="0.2">
      <c r="H570" s="7"/>
    </row>
    <row r="571" spans="8:8" ht="12.75" x14ac:dyDescent="0.2">
      <c r="H571" s="7"/>
    </row>
    <row r="572" spans="8:8" ht="12.75" x14ac:dyDescent="0.2">
      <c r="H572" s="7"/>
    </row>
    <row r="573" spans="8:8" ht="12.75" x14ac:dyDescent="0.2">
      <c r="H573" s="7"/>
    </row>
    <row r="574" spans="8:8" ht="12.75" x14ac:dyDescent="0.2">
      <c r="H574" s="7"/>
    </row>
    <row r="575" spans="8:8" ht="12.75" x14ac:dyDescent="0.2">
      <c r="H575" s="7"/>
    </row>
    <row r="576" spans="8:8" ht="12.75" x14ac:dyDescent="0.2">
      <c r="H576" s="7"/>
    </row>
    <row r="577" spans="8:8" ht="12.75" x14ac:dyDescent="0.2">
      <c r="H577" s="7"/>
    </row>
    <row r="578" spans="8:8" ht="12.75" x14ac:dyDescent="0.2">
      <c r="H578" s="7"/>
    </row>
    <row r="579" spans="8:8" ht="12.75" x14ac:dyDescent="0.2">
      <c r="H579" s="7"/>
    </row>
    <row r="580" spans="8:8" ht="12.75" x14ac:dyDescent="0.2">
      <c r="H580" s="7"/>
    </row>
    <row r="581" spans="8:8" ht="12.75" x14ac:dyDescent="0.2">
      <c r="H581" s="7"/>
    </row>
    <row r="582" spans="8:8" ht="12.75" x14ac:dyDescent="0.2">
      <c r="H582" s="7"/>
    </row>
    <row r="583" spans="8:8" ht="12.75" x14ac:dyDescent="0.2">
      <c r="H583" s="7"/>
    </row>
    <row r="584" spans="8:8" ht="12.75" x14ac:dyDescent="0.2">
      <c r="H584" s="7"/>
    </row>
    <row r="585" spans="8:8" ht="12.75" x14ac:dyDescent="0.2">
      <c r="H585" s="7"/>
    </row>
    <row r="586" spans="8:8" ht="12.75" x14ac:dyDescent="0.2">
      <c r="H586" s="7"/>
    </row>
    <row r="587" spans="8:8" ht="12.75" x14ac:dyDescent="0.2">
      <c r="H587" s="7"/>
    </row>
    <row r="588" spans="8:8" ht="12.75" x14ac:dyDescent="0.2">
      <c r="H588" s="7"/>
    </row>
    <row r="589" spans="8:8" ht="12.75" x14ac:dyDescent="0.2">
      <c r="H589" s="7"/>
    </row>
    <row r="590" spans="8:8" ht="12.75" x14ac:dyDescent="0.2">
      <c r="H590" s="7"/>
    </row>
    <row r="591" spans="8:8" ht="12.75" x14ac:dyDescent="0.2">
      <c r="H591" s="7"/>
    </row>
    <row r="592" spans="8:8" ht="12.75" x14ac:dyDescent="0.2">
      <c r="H592" s="7"/>
    </row>
    <row r="593" spans="8:8" ht="12.75" x14ac:dyDescent="0.2">
      <c r="H593" s="7"/>
    </row>
    <row r="594" spans="8:8" ht="12.75" x14ac:dyDescent="0.2">
      <c r="H594" s="7"/>
    </row>
    <row r="595" spans="8:8" ht="12.75" x14ac:dyDescent="0.2">
      <c r="H595" s="7"/>
    </row>
    <row r="596" spans="8:8" ht="12.75" x14ac:dyDescent="0.2">
      <c r="H596" s="7"/>
    </row>
    <row r="597" spans="8:8" ht="12.75" x14ac:dyDescent="0.2">
      <c r="H597" s="7"/>
    </row>
    <row r="598" spans="8:8" ht="12.75" x14ac:dyDescent="0.2">
      <c r="H598" s="7"/>
    </row>
    <row r="599" spans="8:8" ht="12.75" x14ac:dyDescent="0.2">
      <c r="H599" s="7"/>
    </row>
    <row r="600" spans="8:8" ht="12.75" x14ac:dyDescent="0.2">
      <c r="H600" s="7"/>
    </row>
    <row r="601" spans="8:8" ht="12.75" x14ac:dyDescent="0.2">
      <c r="H601" s="7"/>
    </row>
    <row r="602" spans="8:8" ht="12.75" x14ac:dyDescent="0.2">
      <c r="H602" s="7"/>
    </row>
    <row r="603" spans="8:8" ht="12.75" x14ac:dyDescent="0.2">
      <c r="H603" s="7"/>
    </row>
    <row r="604" spans="8:8" ht="12.75" x14ac:dyDescent="0.2">
      <c r="H604" s="7"/>
    </row>
    <row r="605" spans="8:8" ht="12.75" x14ac:dyDescent="0.2">
      <c r="H605" s="7"/>
    </row>
    <row r="606" spans="8:8" ht="12.75" x14ac:dyDescent="0.2">
      <c r="H606" s="7"/>
    </row>
    <row r="607" spans="8:8" ht="12.75" x14ac:dyDescent="0.2">
      <c r="H607" s="7"/>
    </row>
    <row r="608" spans="8:8" ht="12.75" x14ac:dyDescent="0.2">
      <c r="H608" s="7"/>
    </row>
    <row r="609" spans="8:8" ht="12.75" x14ac:dyDescent="0.2">
      <c r="H609" s="7"/>
    </row>
    <row r="610" spans="8:8" ht="12.75" x14ac:dyDescent="0.2">
      <c r="H610" s="7"/>
    </row>
    <row r="611" spans="8:8" ht="12.75" x14ac:dyDescent="0.2">
      <c r="H611" s="7"/>
    </row>
    <row r="612" spans="8:8" ht="12.75" x14ac:dyDescent="0.2">
      <c r="H612" s="7"/>
    </row>
    <row r="613" spans="8:8" ht="12.75" x14ac:dyDescent="0.2">
      <c r="H613" s="7"/>
    </row>
    <row r="614" spans="8:8" ht="12.75" x14ac:dyDescent="0.2">
      <c r="H614" s="7"/>
    </row>
    <row r="615" spans="8:8" ht="12.75" x14ac:dyDescent="0.2">
      <c r="H615" s="7"/>
    </row>
    <row r="616" spans="8:8" ht="12.75" x14ac:dyDescent="0.2">
      <c r="H616" s="7"/>
    </row>
    <row r="617" spans="8:8" ht="12.75" x14ac:dyDescent="0.2">
      <c r="H617" s="7"/>
    </row>
    <row r="618" spans="8:8" ht="12.75" x14ac:dyDescent="0.2">
      <c r="H618" s="7"/>
    </row>
    <row r="619" spans="8:8" ht="12.75" x14ac:dyDescent="0.2">
      <c r="H619" s="7"/>
    </row>
    <row r="620" spans="8:8" ht="12.75" x14ac:dyDescent="0.2">
      <c r="H620" s="7"/>
    </row>
    <row r="621" spans="8:8" ht="12.75" x14ac:dyDescent="0.2">
      <c r="H621" s="7"/>
    </row>
    <row r="622" spans="8:8" ht="12.75" x14ac:dyDescent="0.2">
      <c r="H622" s="7"/>
    </row>
    <row r="623" spans="8:8" ht="12.75" x14ac:dyDescent="0.2">
      <c r="H623" s="7"/>
    </row>
    <row r="624" spans="8:8" ht="12.75" x14ac:dyDescent="0.2">
      <c r="H624" s="7"/>
    </row>
    <row r="625" spans="8:8" ht="12.75" x14ac:dyDescent="0.2">
      <c r="H625" s="7"/>
    </row>
    <row r="626" spans="8:8" ht="12.75" x14ac:dyDescent="0.2">
      <c r="H626" s="7"/>
    </row>
    <row r="627" spans="8:8" ht="12.75" x14ac:dyDescent="0.2">
      <c r="H627" s="7"/>
    </row>
    <row r="628" spans="8:8" ht="12.75" x14ac:dyDescent="0.2">
      <c r="H628" s="7"/>
    </row>
    <row r="629" spans="8:8" ht="12.75" x14ac:dyDescent="0.2">
      <c r="H629" s="7"/>
    </row>
    <row r="630" spans="8:8" ht="12.75" x14ac:dyDescent="0.2">
      <c r="H630" s="7"/>
    </row>
    <row r="631" spans="8:8" ht="12.75" x14ac:dyDescent="0.2">
      <c r="H631" s="7"/>
    </row>
    <row r="632" spans="8:8" ht="12.75" x14ac:dyDescent="0.2">
      <c r="H632" s="7"/>
    </row>
    <row r="633" spans="8:8" ht="12.75" x14ac:dyDescent="0.2">
      <c r="H633" s="7"/>
    </row>
    <row r="634" spans="8:8" ht="12.75" x14ac:dyDescent="0.2">
      <c r="H634" s="7"/>
    </row>
    <row r="635" spans="8:8" ht="12.75" x14ac:dyDescent="0.2">
      <c r="H635" s="7"/>
    </row>
    <row r="636" spans="8:8" ht="12.75" x14ac:dyDescent="0.2">
      <c r="H636" s="7"/>
    </row>
    <row r="637" spans="8:8" ht="12.75" x14ac:dyDescent="0.2">
      <c r="H637" s="7"/>
    </row>
    <row r="638" spans="8:8" ht="12.75" x14ac:dyDescent="0.2">
      <c r="H638" s="7"/>
    </row>
    <row r="639" spans="8:8" ht="12.75" x14ac:dyDescent="0.2">
      <c r="H639" s="7"/>
    </row>
    <row r="640" spans="8:8" ht="12.75" x14ac:dyDescent="0.2">
      <c r="H640" s="7"/>
    </row>
    <row r="641" spans="8:8" ht="12.75" x14ac:dyDescent="0.2">
      <c r="H641" s="7"/>
    </row>
    <row r="642" spans="8:8" ht="12.75" x14ac:dyDescent="0.2">
      <c r="H642" s="7"/>
    </row>
    <row r="643" spans="8:8" ht="12.75" x14ac:dyDescent="0.2">
      <c r="H643" s="7"/>
    </row>
    <row r="644" spans="8:8" ht="12.75" x14ac:dyDescent="0.2">
      <c r="H644" s="7"/>
    </row>
    <row r="645" spans="8:8" ht="12.75" x14ac:dyDescent="0.2">
      <c r="H645" s="7"/>
    </row>
    <row r="646" spans="8:8" ht="12.75" x14ac:dyDescent="0.2">
      <c r="H646" s="7"/>
    </row>
    <row r="647" spans="8:8" ht="12.75" x14ac:dyDescent="0.2">
      <c r="H647" s="7"/>
    </row>
    <row r="648" spans="8:8" ht="12.75" x14ac:dyDescent="0.2">
      <c r="H648" s="7"/>
    </row>
    <row r="649" spans="8:8" ht="12.75" x14ac:dyDescent="0.2">
      <c r="H649" s="7"/>
    </row>
    <row r="650" spans="8:8" ht="12.75" x14ac:dyDescent="0.2">
      <c r="H650" s="7"/>
    </row>
    <row r="651" spans="8:8" ht="12.75" x14ac:dyDescent="0.2">
      <c r="H651" s="7"/>
    </row>
    <row r="652" spans="8:8" ht="12.75" x14ac:dyDescent="0.2">
      <c r="H652" s="7"/>
    </row>
    <row r="653" spans="8:8" ht="12.75" x14ac:dyDescent="0.2">
      <c r="H653" s="7"/>
    </row>
    <row r="654" spans="8:8" ht="12.75" x14ac:dyDescent="0.2">
      <c r="H654" s="7"/>
    </row>
    <row r="655" spans="8:8" ht="12.75" x14ac:dyDescent="0.2">
      <c r="H655" s="7"/>
    </row>
    <row r="656" spans="8:8" ht="12.75" x14ac:dyDescent="0.2">
      <c r="H656" s="7"/>
    </row>
    <row r="657" spans="8:8" ht="12.75" x14ac:dyDescent="0.2">
      <c r="H657" s="7"/>
    </row>
    <row r="658" spans="8:8" ht="12.75" x14ac:dyDescent="0.2">
      <c r="H658" s="7"/>
    </row>
    <row r="659" spans="8:8" ht="12.75" x14ac:dyDescent="0.2">
      <c r="H659" s="7"/>
    </row>
    <row r="660" spans="8:8" ht="12.75" x14ac:dyDescent="0.2">
      <c r="H660" s="7"/>
    </row>
    <row r="661" spans="8:8" ht="12.75" x14ac:dyDescent="0.2">
      <c r="H661" s="7"/>
    </row>
    <row r="662" spans="8:8" ht="12.75" x14ac:dyDescent="0.2">
      <c r="H662" s="7"/>
    </row>
    <row r="663" spans="8:8" ht="12.75" x14ac:dyDescent="0.2">
      <c r="H663" s="7"/>
    </row>
    <row r="664" spans="8:8" ht="12.75" x14ac:dyDescent="0.2">
      <c r="H664" s="7"/>
    </row>
    <row r="665" spans="8:8" ht="12.75" x14ac:dyDescent="0.2">
      <c r="H665" s="7"/>
    </row>
    <row r="666" spans="8:8" ht="12.75" x14ac:dyDescent="0.2">
      <c r="H666" s="7"/>
    </row>
    <row r="667" spans="8:8" ht="12.75" x14ac:dyDescent="0.2">
      <c r="H667" s="7"/>
    </row>
    <row r="668" spans="8:8" ht="12.75" x14ac:dyDescent="0.2">
      <c r="H668" s="7"/>
    </row>
    <row r="669" spans="8:8" ht="12.75" x14ac:dyDescent="0.2">
      <c r="H669" s="7"/>
    </row>
    <row r="670" spans="8:8" ht="12.75" x14ac:dyDescent="0.2">
      <c r="H670" s="7"/>
    </row>
    <row r="671" spans="8:8" ht="12.75" x14ac:dyDescent="0.2">
      <c r="H671" s="7"/>
    </row>
    <row r="672" spans="8:8" ht="12.75" x14ac:dyDescent="0.2">
      <c r="H672" s="7"/>
    </row>
    <row r="673" spans="8:8" ht="12.75" x14ac:dyDescent="0.2">
      <c r="H673" s="7"/>
    </row>
    <row r="674" spans="8:8" ht="12.75" x14ac:dyDescent="0.2">
      <c r="H674" s="7"/>
    </row>
    <row r="675" spans="8:8" ht="12.75" x14ac:dyDescent="0.2">
      <c r="H675" s="7"/>
    </row>
    <row r="676" spans="8:8" ht="12.75" x14ac:dyDescent="0.2">
      <c r="H676" s="7"/>
    </row>
    <row r="677" spans="8:8" ht="12.75" x14ac:dyDescent="0.2">
      <c r="H677" s="7"/>
    </row>
    <row r="678" spans="8:8" ht="12.75" x14ac:dyDescent="0.2">
      <c r="H678" s="7"/>
    </row>
    <row r="679" spans="8:8" ht="12.75" x14ac:dyDescent="0.2">
      <c r="H679" s="7"/>
    </row>
    <row r="680" spans="8:8" ht="12.75" x14ac:dyDescent="0.2">
      <c r="H680" s="7"/>
    </row>
    <row r="681" spans="8:8" ht="12.75" x14ac:dyDescent="0.2">
      <c r="H681" s="7"/>
    </row>
    <row r="682" spans="8:8" ht="12.75" x14ac:dyDescent="0.2">
      <c r="H682" s="7"/>
    </row>
    <row r="683" spans="8:8" ht="12.75" x14ac:dyDescent="0.2">
      <c r="H683" s="7"/>
    </row>
    <row r="684" spans="8:8" ht="12.75" x14ac:dyDescent="0.2">
      <c r="H684" s="7"/>
    </row>
    <row r="685" spans="8:8" ht="12.75" x14ac:dyDescent="0.2">
      <c r="H685" s="7"/>
    </row>
    <row r="686" spans="8:8" ht="12.75" x14ac:dyDescent="0.2">
      <c r="H686" s="7"/>
    </row>
    <row r="687" spans="8:8" ht="12.75" x14ac:dyDescent="0.2">
      <c r="H687" s="7"/>
    </row>
    <row r="688" spans="8:8" ht="12.75" x14ac:dyDescent="0.2">
      <c r="H688" s="7"/>
    </row>
    <row r="689" spans="8:8" ht="12.75" x14ac:dyDescent="0.2">
      <c r="H689" s="7"/>
    </row>
    <row r="690" spans="8:8" ht="12.75" x14ac:dyDescent="0.2">
      <c r="H690" s="7"/>
    </row>
    <row r="691" spans="8:8" ht="12.75" x14ac:dyDescent="0.2">
      <c r="H691" s="7"/>
    </row>
    <row r="692" spans="8:8" ht="12.75" x14ac:dyDescent="0.2">
      <c r="H692" s="7"/>
    </row>
    <row r="693" spans="8:8" ht="12.75" x14ac:dyDescent="0.2">
      <c r="H693" s="7"/>
    </row>
    <row r="694" spans="8:8" ht="12.75" x14ac:dyDescent="0.2">
      <c r="H694" s="7"/>
    </row>
    <row r="695" spans="8:8" ht="12.75" x14ac:dyDescent="0.2">
      <c r="H695" s="7"/>
    </row>
    <row r="696" spans="8:8" ht="12.75" x14ac:dyDescent="0.2">
      <c r="H696" s="7"/>
    </row>
    <row r="697" spans="8:8" ht="12.75" x14ac:dyDescent="0.2">
      <c r="H697" s="7"/>
    </row>
    <row r="698" spans="8:8" ht="12.75" x14ac:dyDescent="0.2">
      <c r="H698" s="7"/>
    </row>
    <row r="699" spans="8:8" ht="12.75" x14ac:dyDescent="0.2">
      <c r="H699" s="7"/>
    </row>
    <row r="700" spans="8:8" ht="12.75" x14ac:dyDescent="0.2">
      <c r="H700" s="7"/>
    </row>
    <row r="701" spans="8:8" ht="12.75" x14ac:dyDescent="0.2">
      <c r="H701" s="7"/>
    </row>
    <row r="702" spans="8:8" ht="12.75" x14ac:dyDescent="0.2">
      <c r="H702" s="7"/>
    </row>
    <row r="703" spans="8:8" ht="12.75" x14ac:dyDescent="0.2">
      <c r="H703" s="7"/>
    </row>
    <row r="704" spans="8:8" ht="12.75" x14ac:dyDescent="0.2">
      <c r="H704" s="7"/>
    </row>
    <row r="705" spans="8:8" ht="12.75" x14ac:dyDescent="0.2">
      <c r="H705" s="7"/>
    </row>
    <row r="706" spans="8:8" ht="12.75" x14ac:dyDescent="0.2">
      <c r="H706" s="7"/>
    </row>
    <row r="707" spans="8:8" ht="12.75" x14ac:dyDescent="0.2">
      <c r="H707" s="7"/>
    </row>
    <row r="708" spans="8:8" ht="12.75" x14ac:dyDescent="0.2">
      <c r="H708" s="7"/>
    </row>
    <row r="709" spans="8:8" ht="12.75" x14ac:dyDescent="0.2">
      <c r="H709" s="7"/>
    </row>
    <row r="710" spans="8:8" ht="12.75" x14ac:dyDescent="0.2">
      <c r="H710" s="7"/>
    </row>
    <row r="711" spans="8:8" ht="12.75" x14ac:dyDescent="0.2">
      <c r="H711" s="7"/>
    </row>
    <row r="712" spans="8:8" ht="12.75" x14ac:dyDescent="0.2">
      <c r="H712" s="7"/>
    </row>
    <row r="713" spans="8:8" ht="12.75" x14ac:dyDescent="0.2">
      <c r="H713" s="7"/>
    </row>
    <row r="714" spans="8:8" ht="12.75" x14ac:dyDescent="0.2">
      <c r="H714" s="7"/>
    </row>
    <row r="715" spans="8:8" ht="12.75" x14ac:dyDescent="0.2">
      <c r="H715" s="7"/>
    </row>
    <row r="716" spans="8:8" ht="12.75" x14ac:dyDescent="0.2">
      <c r="H716" s="7"/>
    </row>
    <row r="717" spans="8:8" ht="12.75" x14ac:dyDescent="0.2">
      <c r="H717" s="7"/>
    </row>
    <row r="718" spans="8:8" ht="12.75" x14ac:dyDescent="0.2">
      <c r="H718" s="7"/>
    </row>
    <row r="719" spans="8:8" ht="12.75" x14ac:dyDescent="0.2">
      <c r="H719" s="7"/>
    </row>
    <row r="720" spans="8:8" ht="12.75" x14ac:dyDescent="0.2">
      <c r="H720" s="7"/>
    </row>
    <row r="721" spans="8:8" ht="12.75" x14ac:dyDescent="0.2">
      <c r="H721" s="7"/>
    </row>
    <row r="722" spans="8:8" ht="12.75" x14ac:dyDescent="0.2">
      <c r="H722" s="7"/>
    </row>
    <row r="723" spans="8:8" ht="12.75" x14ac:dyDescent="0.2">
      <c r="H723" s="7"/>
    </row>
    <row r="724" spans="8:8" ht="12.75" x14ac:dyDescent="0.2">
      <c r="H724" s="7"/>
    </row>
    <row r="725" spans="8:8" ht="12.75" x14ac:dyDescent="0.2">
      <c r="H725" s="7"/>
    </row>
    <row r="726" spans="8:8" ht="12.75" x14ac:dyDescent="0.2">
      <c r="H726" s="7"/>
    </row>
    <row r="727" spans="8:8" ht="12.75" x14ac:dyDescent="0.2">
      <c r="H727" s="7"/>
    </row>
    <row r="728" spans="8:8" ht="12.75" x14ac:dyDescent="0.2">
      <c r="H728" s="7"/>
    </row>
    <row r="729" spans="8:8" ht="12.75" x14ac:dyDescent="0.2">
      <c r="H729" s="7"/>
    </row>
    <row r="730" spans="8:8" ht="12.75" x14ac:dyDescent="0.2">
      <c r="H730" s="7"/>
    </row>
    <row r="731" spans="8:8" ht="12.75" x14ac:dyDescent="0.2">
      <c r="H731" s="7"/>
    </row>
    <row r="732" spans="8:8" ht="12.75" x14ac:dyDescent="0.2">
      <c r="H732" s="7"/>
    </row>
    <row r="733" spans="8:8" ht="12.75" x14ac:dyDescent="0.2">
      <c r="H733" s="7"/>
    </row>
    <row r="734" spans="8:8" ht="12.75" x14ac:dyDescent="0.2">
      <c r="H734" s="7"/>
    </row>
    <row r="735" spans="8:8" ht="12.75" x14ac:dyDescent="0.2">
      <c r="H735" s="7"/>
    </row>
    <row r="736" spans="8:8" ht="12.75" x14ac:dyDescent="0.2">
      <c r="H736" s="7"/>
    </row>
    <row r="737" spans="8:8" ht="12.75" x14ac:dyDescent="0.2">
      <c r="H737" s="7"/>
    </row>
    <row r="738" spans="8:8" ht="12.75" x14ac:dyDescent="0.2">
      <c r="H738" s="7"/>
    </row>
    <row r="739" spans="8:8" ht="12.75" x14ac:dyDescent="0.2">
      <c r="H739" s="7"/>
    </row>
    <row r="740" spans="8:8" ht="12.75" x14ac:dyDescent="0.2">
      <c r="H740" s="7"/>
    </row>
    <row r="741" spans="8:8" ht="12.75" x14ac:dyDescent="0.2">
      <c r="H741" s="7"/>
    </row>
    <row r="742" spans="8:8" ht="12.75" x14ac:dyDescent="0.2">
      <c r="H742" s="7"/>
    </row>
    <row r="743" spans="8:8" ht="12.75" x14ac:dyDescent="0.2">
      <c r="H743" s="7"/>
    </row>
    <row r="744" spans="8:8" ht="12.75" x14ac:dyDescent="0.2">
      <c r="H744" s="7"/>
    </row>
    <row r="745" spans="8:8" ht="12.75" x14ac:dyDescent="0.2">
      <c r="H745" s="7"/>
    </row>
    <row r="746" spans="8:8" ht="12.75" x14ac:dyDescent="0.2">
      <c r="H746" s="7"/>
    </row>
    <row r="747" spans="8:8" ht="12.75" x14ac:dyDescent="0.2">
      <c r="H747" s="7"/>
    </row>
    <row r="748" spans="8:8" ht="12.75" x14ac:dyDescent="0.2">
      <c r="H748" s="7"/>
    </row>
    <row r="749" spans="8:8" ht="12.75" x14ac:dyDescent="0.2">
      <c r="H749" s="7"/>
    </row>
    <row r="750" spans="8:8" ht="12.75" x14ac:dyDescent="0.2">
      <c r="H750" s="7"/>
    </row>
    <row r="751" spans="8:8" ht="12.75" x14ac:dyDescent="0.2">
      <c r="H751" s="7"/>
    </row>
    <row r="752" spans="8:8" ht="12.75" x14ac:dyDescent="0.2">
      <c r="H752" s="7"/>
    </row>
    <row r="753" spans="8:8" ht="12.75" x14ac:dyDescent="0.2">
      <c r="H753" s="7"/>
    </row>
    <row r="754" spans="8:8" ht="12.75" x14ac:dyDescent="0.2">
      <c r="H754" s="7"/>
    </row>
    <row r="755" spans="8:8" ht="12.75" x14ac:dyDescent="0.2">
      <c r="H755" s="7"/>
    </row>
    <row r="756" spans="8:8" ht="12.75" x14ac:dyDescent="0.2">
      <c r="H756" s="7"/>
    </row>
    <row r="757" spans="8:8" ht="12.75" x14ac:dyDescent="0.2">
      <c r="H757" s="7"/>
    </row>
    <row r="758" spans="8:8" ht="12.75" x14ac:dyDescent="0.2">
      <c r="H758" s="7"/>
    </row>
    <row r="759" spans="8:8" ht="12.75" x14ac:dyDescent="0.2">
      <c r="H759" s="7"/>
    </row>
    <row r="760" spans="8:8" ht="12.75" x14ac:dyDescent="0.2">
      <c r="H760" s="7"/>
    </row>
    <row r="761" spans="8:8" ht="12.75" x14ac:dyDescent="0.2">
      <c r="H761" s="7"/>
    </row>
    <row r="762" spans="8:8" ht="12.75" x14ac:dyDescent="0.2">
      <c r="H762" s="7"/>
    </row>
    <row r="763" spans="8:8" ht="12.75" x14ac:dyDescent="0.2">
      <c r="H763" s="7"/>
    </row>
    <row r="764" spans="8:8" ht="12.75" x14ac:dyDescent="0.2">
      <c r="H764" s="7"/>
    </row>
    <row r="765" spans="8:8" ht="12.75" x14ac:dyDescent="0.2">
      <c r="H765" s="7"/>
    </row>
    <row r="766" spans="8:8" ht="12.75" x14ac:dyDescent="0.2">
      <c r="H766" s="7"/>
    </row>
    <row r="767" spans="8:8" ht="12.75" x14ac:dyDescent="0.2">
      <c r="H767" s="7"/>
    </row>
    <row r="768" spans="8:8" ht="12.75" x14ac:dyDescent="0.2">
      <c r="H768" s="7"/>
    </row>
    <row r="769" spans="8:8" ht="12.75" x14ac:dyDescent="0.2">
      <c r="H769" s="7"/>
    </row>
    <row r="770" spans="8:8" ht="12.75" x14ac:dyDescent="0.2">
      <c r="H770" s="7"/>
    </row>
    <row r="771" spans="8:8" ht="12.75" x14ac:dyDescent="0.2">
      <c r="H771" s="7"/>
    </row>
    <row r="772" spans="8:8" ht="12.75" x14ac:dyDescent="0.2">
      <c r="H772" s="7"/>
    </row>
    <row r="773" spans="8:8" ht="12.75" x14ac:dyDescent="0.2">
      <c r="H773" s="7"/>
    </row>
    <row r="774" spans="8:8" ht="12.75" x14ac:dyDescent="0.2">
      <c r="H774" s="7"/>
    </row>
    <row r="775" spans="8:8" ht="12.75" x14ac:dyDescent="0.2">
      <c r="H775" s="7"/>
    </row>
    <row r="776" spans="8:8" ht="12.75" x14ac:dyDescent="0.2">
      <c r="H776" s="7"/>
    </row>
    <row r="777" spans="8:8" ht="12.75" x14ac:dyDescent="0.2">
      <c r="H777" s="7"/>
    </row>
    <row r="778" spans="8:8" ht="12.75" x14ac:dyDescent="0.2">
      <c r="H778" s="7"/>
    </row>
    <row r="779" spans="8:8" ht="12.75" x14ac:dyDescent="0.2">
      <c r="H779" s="7"/>
    </row>
    <row r="780" spans="8:8" ht="12.75" x14ac:dyDescent="0.2">
      <c r="H780" s="7"/>
    </row>
    <row r="781" spans="8:8" ht="12.75" x14ac:dyDescent="0.2">
      <c r="H781" s="7"/>
    </row>
    <row r="782" spans="8:8" ht="12.75" x14ac:dyDescent="0.2">
      <c r="H782" s="7"/>
    </row>
    <row r="783" spans="8:8" ht="12.75" x14ac:dyDescent="0.2">
      <c r="H783" s="7"/>
    </row>
    <row r="784" spans="8:8" ht="12.75" x14ac:dyDescent="0.2">
      <c r="H784" s="7"/>
    </row>
    <row r="785" spans="8:8" ht="12.75" x14ac:dyDescent="0.2">
      <c r="H785" s="7"/>
    </row>
    <row r="786" spans="8:8" ht="12.75" x14ac:dyDescent="0.2">
      <c r="H786" s="7"/>
    </row>
    <row r="787" spans="8:8" ht="12.75" x14ac:dyDescent="0.2">
      <c r="H787" s="7"/>
    </row>
    <row r="788" spans="8:8" ht="12.75" x14ac:dyDescent="0.2">
      <c r="H788" s="7"/>
    </row>
    <row r="789" spans="8:8" ht="12.75" x14ac:dyDescent="0.2">
      <c r="H789" s="7"/>
    </row>
    <row r="790" spans="8:8" ht="12.75" x14ac:dyDescent="0.2">
      <c r="H790" s="7"/>
    </row>
    <row r="791" spans="8:8" ht="12.75" x14ac:dyDescent="0.2">
      <c r="H791" s="7"/>
    </row>
    <row r="792" spans="8:8" ht="12.75" x14ac:dyDescent="0.2">
      <c r="H792" s="7"/>
    </row>
    <row r="793" spans="8:8" ht="12.75" x14ac:dyDescent="0.2">
      <c r="H793" s="7"/>
    </row>
    <row r="794" spans="8:8" ht="12.75" x14ac:dyDescent="0.2">
      <c r="H794" s="7"/>
    </row>
    <row r="795" spans="8:8" ht="12.75" x14ac:dyDescent="0.2">
      <c r="H795" s="7"/>
    </row>
    <row r="796" spans="8:8" ht="12.75" x14ac:dyDescent="0.2">
      <c r="H796" s="7"/>
    </row>
    <row r="797" spans="8:8" ht="12.75" x14ac:dyDescent="0.2">
      <c r="H797" s="7"/>
    </row>
    <row r="798" spans="8:8" ht="12.75" x14ac:dyDescent="0.2">
      <c r="H798" s="7"/>
    </row>
    <row r="799" spans="8:8" ht="12.75" x14ac:dyDescent="0.2">
      <c r="H799" s="7"/>
    </row>
    <row r="800" spans="8:8" ht="12.75" x14ac:dyDescent="0.2">
      <c r="H800" s="7"/>
    </row>
    <row r="801" spans="8:8" ht="12.75" x14ac:dyDescent="0.2">
      <c r="H801" s="7"/>
    </row>
    <row r="802" spans="8:8" ht="12.75" x14ac:dyDescent="0.2">
      <c r="H802" s="7"/>
    </row>
    <row r="803" spans="8:8" ht="12.75" x14ac:dyDescent="0.2">
      <c r="H803" s="7"/>
    </row>
    <row r="804" spans="8:8" ht="12.75" x14ac:dyDescent="0.2">
      <c r="H804" s="7"/>
    </row>
    <row r="805" spans="8:8" ht="12.75" x14ac:dyDescent="0.2">
      <c r="H805" s="7"/>
    </row>
    <row r="806" spans="8:8" ht="12.75" x14ac:dyDescent="0.2">
      <c r="H806" s="7"/>
    </row>
    <row r="807" spans="8:8" ht="12.75" x14ac:dyDescent="0.2">
      <c r="H807" s="7"/>
    </row>
    <row r="808" spans="8:8" ht="12.75" x14ac:dyDescent="0.2">
      <c r="H808" s="7"/>
    </row>
    <row r="809" spans="8:8" ht="12.75" x14ac:dyDescent="0.2">
      <c r="H809" s="7"/>
    </row>
    <row r="810" spans="8:8" ht="12.75" x14ac:dyDescent="0.2">
      <c r="H810" s="7"/>
    </row>
    <row r="811" spans="8:8" ht="12.75" x14ac:dyDescent="0.2">
      <c r="H811" s="7"/>
    </row>
    <row r="812" spans="8:8" ht="12.75" x14ac:dyDescent="0.2">
      <c r="H812" s="7"/>
    </row>
    <row r="813" spans="8:8" ht="12.75" x14ac:dyDescent="0.2">
      <c r="H813" s="7"/>
    </row>
    <row r="814" spans="8:8" ht="12.75" x14ac:dyDescent="0.2">
      <c r="H814" s="7"/>
    </row>
    <row r="815" spans="8:8" ht="12.75" x14ac:dyDescent="0.2">
      <c r="H815" s="7"/>
    </row>
    <row r="816" spans="8:8" ht="12.75" x14ac:dyDescent="0.2">
      <c r="H816" s="7"/>
    </row>
    <row r="817" spans="8:8" ht="12.75" x14ac:dyDescent="0.2">
      <c r="H817" s="7"/>
    </row>
    <row r="818" spans="8:8" ht="12.75" x14ac:dyDescent="0.2">
      <c r="H818" s="7"/>
    </row>
    <row r="819" spans="8:8" ht="12.75" x14ac:dyDescent="0.2">
      <c r="H819" s="7"/>
    </row>
    <row r="820" spans="8:8" ht="12.75" x14ac:dyDescent="0.2">
      <c r="H820" s="7"/>
    </row>
    <row r="821" spans="8:8" ht="12.75" x14ac:dyDescent="0.2">
      <c r="H821" s="7"/>
    </row>
    <row r="822" spans="8:8" ht="12.75" x14ac:dyDescent="0.2">
      <c r="H822" s="7"/>
    </row>
    <row r="823" spans="8:8" ht="12.75" x14ac:dyDescent="0.2">
      <c r="H823" s="7"/>
    </row>
    <row r="824" spans="8:8" ht="12.75" x14ac:dyDescent="0.2">
      <c r="H824" s="7"/>
    </row>
    <row r="825" spans="8:8" ht="12.75" x14ac:dyDescent="0.2">
      <c r="H825" s="7"/>
    </row>
    <row r="826" spans="8:8" ht="12.75" x14ac:dyDescent="0.2">
      <c r="H826" s="7"/>
    </row>
    <row r="827" spans="8:8" ht="12.75" x14ac:dyDescent="0.2">
      <c r="H827" s="7"/>
    </row>
    <row r="828" spans="8:8" ht="12.75" x14ac:dyDescent="0.2">
      <c r="H828" s="7"/>
    </row>
    <row r="829" spans="8:8" ht="12.75" x14ac:dyDescent="0.2">
      <c r="H829" s="7"/>
    </row>
    <row r="830" spans="8:8" ht="12.75" x14ac:dyDescent="0.2">
      <c r="H830" s="7"/>
    </row>
    <row r="831" spans="8:8" ht="12.75" x14ac:dyDescent="0.2">
      <c r="H831" s="7"/>
    </row>
    <row r="832" spans="8:8" ht="12.75" x14ac:dyDescent="0.2">
      <c r="H832" s="7"/>
    </row>
    <row r="833" spans="8:8" ht="12.75" x14ac:dyDescent="0.2">
      <c r="H833" s="7"/>
    </row>
    <row r="834" spans="8:8" ht="12.75" x14ac:dyDescent="0.2">
      <c r="H834" s="7"/>
    </row>
    <row r="835" spans="8:8" ht="12.75" x14ac:dyDescent="0.2">
      <c r="H835" s="7"/>
    </row>
    <row r="836" spans="8:8" ht="12.75" x14ac:dyDescent="0.2">
      <c r="H836" s="7"/>
    </row>
    <row r="837" spans="8:8" ht="12.75" x14ac:dyDescent="0.2">
      <c r="H837" s="7"/>
    </row>
    <row r="838" spans="8:8" ht="12.75" x14ac:dyDescent="0.2">
      <c r="H838" s="7"/>
    </row>
    <row r="839" spans="8:8" ht="12.75" x14ac:dyDescent="0.2">
      <c r="H839" s="7"/>
    </row>
    <row r="840" spans="8:8" ht="12.75" x14ac:dyDescent="0.2">
      <c r="H840" s="7"/>
    </row>
    <row r="841" spans="8:8" ht="12.75" x14ac:dyDescent="0.2">
      <c r="H841" s="7"/>
    </row>
    <row r="842" spans="8:8" ht="12.75" x14ac:dyDescent="0.2">
      <c r="H842" s="7"/>
    </row>
    <row r="843" spans="8:8" ht="12.75" x14ac:dyDescent="0.2">
      <c r="H843" s="7"/>
    </row>
    <row r="844" spans="8:8" ht="12.75" x14ac:dyDescent="0.2">
      <c r="H844" s="7"/>
    </row>
    <row r="845" spans="8:8" ht="12.75" x14ac:dyDescent="0.2">
      <c r="H845" s="7"/>
    </row>
    <row r="846" spans="8:8" ht="12.75" x14ac:dyDescent="0.2">
      <c r="H846" s="7"/>
    </row>
    <row r="847" spans="8:8" ht="12.75" x14ac:dyDescent="0.2">
      <c r="H847" s="7"/>
    </row>
    <row r="848" spans="8:8" ht="12.75" x14ac:dyDescent="0.2">
      <c r="H848" s="7"/>
    </row>
    <row r="849" spans="8:8" ht="12.75" x14ac:dyDescent="0.2">
      <c r="H849" s="7"/>
    </row>
    <row r="850" spans="8:8" ht="12.75" x14ac:dyDescent="0.2">
      <c r="H850" s="7"/>
    </row>
    <row r="851" spans="8:8" ht="12.75" x14ac:dyDescent="0.2">
      <c r="H851" s="7"/>
    </row>
    <row r="852" spans="8:8" ht="12.75" x14ac:dyDescent="0.2">
      <c r="H852" s="7"/>
    </row>
    <row r="853" spans="8:8" ht="12.75" x14ac:dyDescent="0.2">
      <c r="H853" s="7"/>
    </row>
    <row r="854" spans="8:8" ht="12.75" x14ac:dyDescent="0.2">
      <c r="H854" s="7"/>
    </row>
    <row r="855" spans="8:8" ht="12.75" x14ac:dyDescent="0.2">
      <c r="H855" s="7"/>
    </row>
    <row r="856" spans="8:8" ht="12.75" x14ac:dyDescent="0.2">
      <c r="H856" s="7"/>
    </row>
    <row r="857" spans="8:8" ht="12.75" x14ac:dyDescent="0.2">
      <c r="H857" s="7"/>
    </row>
    <row r="858" spans="8:8" ht="12.75" x14ac:dyDescent="0.2">
      <c r="H858" s="7"/>
    </row>
    <row r="859" spans="8:8" ht="12.75" x14ac:dyDescent="0.2">
      <c r="H859" s="7"/>
    </row>
    <row r="860" spans="8:8" ht="12.75" x14ac:dyDescent="0.2">
      <c r="H860" s="7"/>
    </row>
    <row r="861" spans="8:8" ht="12.75" x14ac:dyDescent="0.2">
      <c r="H861" s="7"/>
    </row>
    <row r="862" spans="8:8" ht="12.75" x14ac:dyDescent="0.2">
      <c r="H862" s="7"/>
    </row>
    <row r="863" spans="8:8" ht="12.75" x14ac:dyDescent="0.2">
      <c r="H863" s="7"/>
    </row>
    <row r="864" spans="8:8" ht="12.75" x14ac:dyDescent="0.2">
      <c r="H864" s="7"/>
    </row>
    <row r="865" spans="8:8" ht="12.75" x14ac:dyDescent="0.2">
      <c r="H865" s="7"/>
    </row>
    <row r="866" spans="8:8" ht="12.75" x14ac:dyDescent="0.2">
      <c r="H866" s="7"/>
    </row>
    <row r="867" spans="8:8" ht="12.75" x14ac:dyDescent="0.2">
      <c r="H867" s="7"/>
    </row>
    <row r="868" spans="8:8" ht="12.75" x14ac:dyDescent="0.2">
      <c r="H868" s="7"/>
    </row>
    <row r="869" spans="8:8" ht="12.75" x14ac:dyDescent="0.2">
      <c r="H869" s="7"/>
    </row>
    <row r="870" spans="8:8" ht="12.75" x14ac:dyDescent="0.2">
      <c r="H870" s="7"/>
    </row>
    <row r="871" spans="8:8" ht="12.75" x14ac:dyDescent="0.2">
      <c r="H871" s="7"/>
    </row>
    <row r="872" spans="8:8" ht="12.75" x14ac:dyDescent="0.2">
      <c r="H872" s="7"/>
    </row>
    <row r="873" spans="8:8" ht="12.75" x14ac:dyDescent="0.2">
      <c r="H873" s="7"/>
    </row>
    <row r="874" spans="8:8" ht="12.75" x14ac:dyDescent="0.2">
      <c r="H874" s="7"/>
    </row>
    <row r="875" spans="8:8" ht="12.75" x14ac:dyDescent="0.2">
      <c r="H875" s="7"/>
    </row>
    <row r="876" spans="8:8" ht="12.75" x14ac:dyDescent="0.2">
      <c r="H876" s="7"/>
    </row>
    <row r="877" spans="8:8" ht="12.75" x14ac:dyDescent="0.2">
      <c r="H877" s="7"/>
    </row>
    <row r="878" spans="8:8" ht="12.75" x14ac:dyDescent="0.2">
      <c r="H878" s="7"/>
    </row>
    <row r="879" spans="8:8" ht="12.75" x14ac:dyDescent="0.2">
      <c r="H879" s="7"/>
    </row>
    <row r="880" spans="8:8" ht="12.75" x14ac:dyDescent="0.2">
      <c r="H880" s="7"/>
    </row>
    <row r="881" spans="8:8" ht="12.75" x14ac:dyDescent="0.2">
      <c r="H881" s="7"/>
    </row>
    <row r="882" spans="8:8" ht="12.75" x14ac:dyDescent="0.2">
      <c r="H882" s="7"/>
    </row>
    <row r="883" spans="8:8" ht="12.75" x14ac:dyDescent="0.2">
      <c r="H883" s="7"/>
    </row>
    <row r="884" spans="8:8" ht="12.75" x14ac:dyDescent="0.2">
      <c r="H884" s="7"/>
    </row>
    <row r="885" spans="8:8" ht="12.75" x14ac:dyDescent="0.2">
      <c r="H885" s="7"/>
    </row>
    <row r="886" spans="8:8" ht="12.75" x14ac:dyDescent="0.2">
      <c r="H886" s="7"/>
    </row>
    <row r="887" spans="8:8" ht="12.75" x14ac:dyDescent="0.2">
      <c r="H887" s="7"/>
    </row>
    <row r="888" spans="8:8" ht="12.75" x14ac:dyDescent="0.2">
      <c r="H888" s="7"/>
    </row>
    <row r="889" spans="8:8" ht="12.75" x14ac:dyDescent="0.2">
      <c r="H889" s="7"/>
    </row>
    <row r="890" spans="8:8" ht="12.75" x14ac:dyDescent="0.2">
      <c r="H890" s="7"/>
    </row>
    <row r="891" spans="8:8" ht="12.75" x14ac:dyDescent="0.2">
      <c r="H891" s="7"/>
    </row>
    <row r="892" spans="8:8" ht="12.75" x14ac:dyDescent="0.2">
      <c r="H892" s="7"/>
    </row>
    <row r="893" spans="8:8" ht="12.75" x14ac:dyDescent="0.2">
      <c r="H893" s="7"/>
    </row>
    <row r="894" spans="8:8" ht="12.75" x14ac:dyDescent="0.2">
      <c r="H894" s="7"/>
    </row>
    <row r="895" spans="8:8" ht="12.75" x14ac:dyDescent="0.2">
      <c r="H895" s="7"/>
    </row>
    <row r="896" spans="8:8" ht="12.75" x14ac:dyDescent="0.2">
      <c r="H896" s="7"/>
    </row>
    <row r="897" spans="8:8" ht="12.75" x14ac:dyDescent="0.2">
      <c r="H897" s="7"/>
    </row>
    <row r="898" spans="8:8" ht="12.75" x14ac:dyDescent="0.2">
      <c r="H898" s="7"/>
    </row>
    <row r="899" spans="8:8" ht="12.75" x14ac:dyDescent="0.2">
      <c r="H899" s="7"/>
    </row>
    <row r="900" spans="8:8" ht="12.75" x14ac:dyDescent="0.2">
      <c r="H900" s="7"/>
    </row>
    <row r="901" spans="8:8" ht="12.75" x14ac:dyDescent="0.2">
      <c r="H901" s="7"/>
    </row>
    <row r="902" spans="8:8" ht="12.75" x14ac:dyDescent="0.2">
      <c r="H902" s="7"/>
    </row>
    <row r="903" spans="8:8" ht="12.75" x14ac:dyDescent="0.2">
      <c r="H903" s="7"/>
    </row>
    <row r="904" spans="8:8" ht="12.75" x14ac:dyDescent="0.2">
      <c r="H904" s="7"/>
    </row>
    <row r="905" spans="8:8" ht="12.75" x14ac:dyDescent="0.2">
      <c r="H905" s="7"/>
    </row>
    <row r="906" spans="8:8" ht="12.75" x14ac:dyDescent="0.2">
      <c r="H906" s="7"/>
    </row>
    <row r="907" spans="8:8" ht="12.75" x14ac:dyDescent="0.2">
      <c r="H907" s="7"/>
    </row>
    <row r="908" spans="8:8" ht="12.75" x14ac:dyDescent="0.2">
      <c r="H908" s="7"/>
    </row>
    <row r="909" spans="8:8" ht="12.75" x14ac:dyDescent="0.2">
      <c r="H909" s="7"/>
    </row>
    <row r="910" spans="8:8" ht="12.75" x14ac:dyDescent="0.2">
      <c r="H910" s="7"/>
    </row>
    <row r="911" spans="8:8" ht="12.75" x14ac:dyDescent="0.2">
      <c r="H911" s="7"/>
    </row>
    <row r="912" spans="8:8" ht="12.75" x14ac:dyDescent="0.2">
      <c r="H912" s="7"/>
    </row>
    <row r="913" spans="8:8" ht="12.75" x14ac:dyDescent="0.2">
      <c r="H913" s="7"/>
    </row>
    <row r="914" spans="8:8" ht="12.75" x14ac:dyDescent="0.2">
      <c r="H914" s="7"/>
    </row>
    <row r="915" spans="8:8" ht="12.75" x14ac:dyDescent="0.2">
      <c r="H915" s="7"/>
    </row>
    <row r="916" spans="8:8" ht="12.75" x14ac:dyDescent="0.2">
      <c r="H916" s="7"/>
    </row>
    <row r="917" spans="8:8" ht="12.75" x14ac:dyDescent="0.2">
      <c r="H917" s="7"/>
    </row>
    <row r="918" spans="8:8" ht="12.75" x14ac:dyDescent="0.2">
      <c r="H918" s="7"/>
    </row>
    <row r="919" spans="8:8" ht="12.75" x14ac:dyDescent="0.2">
      <c r="H919" s="7"/>
    </row>
    <row r="920" spans="8:8" ht="12.75" x14ac:dyDescent="0.2">
      <c r="H920" s="7"/>
    </row>
    <row r="921" spans="8:8" ht="12.75" x14ac:dyDescent="0.2">
      <c r="H921" s="7"/>
    </row>
    <row r="922" spans="8:8" ht="12.75" x14ac:dyDescent="0.2">
      <c r="H922" s="7"/>
    </row>
    <row r="923" spans="8:8" ht="12.75" x14ac:dyDescent="0.2">
      <c r="H923" s="7"/>
    </row>
    <row r="924" spans="8:8" ht="12.75" x14ac:dyDescent="0.2">
      <c r="H924" s="7"/>
    </row>
    <row r="925" spans="8:8" ht="12.75" x14ac:dyDescent="0.2">
      <c r="H925" s="7"/>
    </row>
    <row r="926" spans="8:8" ht="12.75" x14ac:dyDescent="0.2">
      <c r="H926" s="7"/>
    </row>
    <row r="927" spans="8:8" ht="12.75" x14ac:dyDescent="0.2">
      <c r="H927" s="7"/>
    </row>
    <row r="928" spans="8:8" ht="12.75" x14ac:dyDescent="0.2">
      <c r="H928" s="7"/>
    </row>
    <row r="929" spans="8:8" ht="12.75" x14ac:dyDescent="0.2">
      <c r="H929" s="7"/>
    </row>
    <row r="930" spans="8:8" ht="12.75" x14ac:dyDescent="0.2">
      <c r="H930" s="7"/>
    </row>
    <row r="931" spans="8:8" ht="12.75" x14ac:dyDescent="0.2">
      <c r="H931" s="7"/>
    </row>
    <row r="932" spans="8:8" ht="12.75" x14ac:dyDescent="0.2">
      <c r="H932" s="7"/>
    </row>
    <row r="933" spans="8:8" ht="12.75" x14ac:dyDescent="0.2">
      <c r="H933" s="7"/>
    </row>
    <row r="934" spans="8:8" ht="12.75" x14ac:dyDescent="0.2">
      <c r="H934" s="7"/>
    </row>
    <row r="935" spans="8:8" ht="12.75" x14ac:dyDescent="0.2">
      <c r="H935" s="7"/>
    </row>
    <row r="936" spans="8:8" ht="12.75" x14ac:dyDescent="0.2">
      <c r="H936" s="7"/>
    </row>
    <row r="937" spans="8:8" ht="12.75" x14ac:dyDescent="0.2">
      <c r="H937" s="7"/>
    </row>
    <row r="938" spans="8:8" ht="12.75" x14ac:dyDescent="0.2">
      <c r="H938" s="7"/>
    </row>
    <row r="939" spans="8:8" ht="12.75" x14ac:dyDescent="0.2">
      <c r="H939" s="7"/>
    </row>
    <row r="940" spans="8:8" ht="12.75" x14ac:dyDescent="0.2">
      <c r="H940" s="7"/>
    </row>
    <row r="941" spans="8:8" ht="12.75" x14ac:dyDescent="0.2">
      <c r="H941" s="7"/>
    </row>
    <row r="942" spans="8:8" ht="12.75" x14ac:dyDescent="0.2">
      <c r="H942" s="7"/>
    </row>
    <row r="943" spans="8:8" ht="12.75" x14ac:dyDescent="0.2">
      <c r="H943" s="7"/>
    </row>
    <row r="944" spans="8:8" ht="12.75" x14ac:dyDescent="0.2">
      <c r="H944" s="7"/>
    </row>
    <row r="945" spans="8:8" ht="12.75" x14ac:dyDescent="0.2">
      <c r="H945" s="7"/>
    </row>
    <row r="946" spans="8:8" ht="12.75" x14ac:dyDescent="0.2">
      <c r="H946" s="7"/>
    </row>
    <row r="947" spans="8:8" ht="12.75" x14ac:dyDescent="0.2">
      <c r="H947" s="7"/>
    </row>
    <row r="948" spans="8:8" ht="12.75" x14ac:dyDescent="0.2">
      <c r="H948" s="7"/>
    </row>
    <row r="949" spans="8:8" ht="12.75" x14ac:dyDescent="0.2">
      <c r="H949" s="7"/>
    </row>
    <row r="950" spans="8:8" ht="12.75" x14ac:dyDescent="0.2">
      <c r="H950" s="7"/>
    </row>
    <row r="951" spans="8:8" ht="12.75" x14ac:dyDescent="0.2">
      <c r="H951" s="7"/>
    </row>
    <row r="952" spans="8:8" ht="12.75" x14ac:dyDescent="0.2">
      <c r="H952" s="7"/>
    </row>
    <row r="953" spans="8:8" ht="12.75" x14ac:dyDescent="0.2">
      <c r="H953" s="7"/>
    </row>
    <row r="954" spans="8:8" ht="12.75" x14ac:dyDescent="0.2">
      <c r="H954" s="7"/>
    </row>
    <row r="955" spans="8:8" ht="12.75" x14ac:dyDescent="0.2">
      <c r="H955" s="7"/>
    </row>
    <row r="956" spans="8:8" ht="12.75" x14ac:dyDescent="0.2">
      <c r="H956" s="7"/>
    </row>
    <row r="957" spans="8:8" ht="12.75" x14ac:dyDescent="0.2">
      <c r="H957" s="7"/>
    </row>
    <row r="958" spans="8:8" ht="12.75" x14ac:dyDescent="0.2">
      <c r="H958" s="7"/>
    </row>
    <row r="959" spans="8:8" ht="12.75" x14ac:dyDescent="0.2">
      <c r="H959" s="7"/>
    </row>
    <row r="960" spans="8:8" ht="12.75" x14ac:dyDescent="0.2">
      <c r="H960" s="7"/>
    </row>
    <row r="961" spans="8:8" ht="12.75" x14ac:dyDescent="0.2">
      <c r="H961" s="7"/>
    </row>
    <row r="962" spans="8:8" ht="12.75" x14ac:dyDescent="0.2">
      <c r="H962" s="7"/>
    </row>
    <row r="963" spans="8:8" ht="12.75" x14ac:dyDescent="0.2">
      <c r="H963" s="7"/>
    </row>
    <row r="964" spans="8:8" ht="12.75" x14ac:dyDescent="0.2">
      <c r="H964" s="7"/>
    </row>
    <row r="965" spans="8:8" ht="12.75" x14ac:dyDescent="0.2">
      <c r="H965" s="7"/>
    </row>
    <row r="966" spans="8:8" ht="12.75" x14ac:dyDescent="0.2">
      <c r="H966" s="7"/>
    </row>
    <row r="967" spans="8:8" ht="12.75" x14ac:dyDescent="0.2">
      <c r="H967" s="7"/>
    </row>
    <row r="968" spans="8:8" ht="12.75" x14ac:dyDescent="0.2">
      <c r="H968" s="7"/>
    </row>
    <row r="969" spans="8:8" ht="12.75" x14ac:dyDescent="0.2">
      <c r="H969" s="7"/>
    </row>
    <row r="970" spans="8:8" ht="12.75" x14ac:dyDescent="0.2">
      <c r="H970" s="7"/>
    </row>
    <row r="971" spans="8:8" ht="12.75" x14ac:dyDescent="0.2">
      <c r="H971" s="7"/>
    </row>
    <row r="972" spans="8:8" ht="12.75" x14ac:dyDescent="0.2">
      <c r="H972" s="7"/>
    </row>
    <row r="973" spans="8:8" ht="12.75" x14ac:dyDescent="0.2">
      <c r="H973" s="7"/>
    </row>
    <row r="974" spans="8:8" ht="12.75" x14ac:dyDescent="0.2">
      <c r="H974" s="7"/>
    </row>
    <row r="975" spans="8:8" ht="12.75" x14ac:dyDescent="0.2">
      <c r="H975" s="7"/>
    </row>
    <row r="976" spans="8:8" ht="12.75" x14ac:dyDescent="0.2">
      <c r="H976" s="7"/>
    </row>
    <row r="977" spans="8:8" ht="12.75" x14ac:dyDescent="0.2">
      <c r="H977" s="7"/>
    </row>
    <row r="978" spans="8:8" ht="12.75" x14ac:dyDescent="0.2">
      <c r="H978" s="7"/>
    </row>
    <row r="979" spans="8:8" ht="12.75" x14ac:dyDescent="0.2">
      <c r="H979" s="7"/>
    </row>
    <row r="980" spans="8:8" ht="12.75" x14ac:dyDescent="0.2">
      <c r="H980" s="7"/>
    </row>
    <row r="981" spans="8:8" ht="12.75" x14ac:dyDescent="0.2">
      <c r="H981" s="7"/>
    </row>
    <row r="982" spans="8:8" ht="12.75" x14ac:dyDescent="0.2">
      <c r="H982" s="7"/>
    </row>
    <row r="983" spans="8:8" ht="12.75" x14ac:dyDescent="0.2">
      <c r="H983" s="7"/>
    </row>
    <row r="984" spans="8:8" ht="12.75" x14ac:dyDescent="0.2">
      <c r="H984" s="7"/>
    </row>
    <row r="985" spans="8:8" ht="12.75" x14ac:dyDescent="0.2">
      <c r="H985" s="7"/>
    </row>
    <row r="986" spans="8:8" ht="12.75" x14ac:dyDescent="0.2">
      <c r="H986" s="7"/>
    </row>
    <row r="987" spans="8:8" ht="12.75" x14ac:dyDescent="0.2">
      <c r="H987" s="7"/>
    </row>
    <row r="988" spans="8:8" ht="12.75" x14ac:dyDescent="0.2">
      <c r="H988" s="7"/>
    </row>
    <row r="989" spans="8:8" ht="12.75" x14ac:dyDescent="0.2">
      <c r="H989" s="7"/>
    </row>
    <row r="990" spans="8:8" ht="12.75" x14ac:dyDescent="0.2">
      <c r="H990" s="7"/>
    </row>
    <row r="991" spans="8:8" ht="12.75" x14ac:dyDescent="0.2">
      <c r="H991" s="7"/>
    </row>
    <row r="992" spans="8:8" ht="12.75" x14ac:dyDescent="0.2">
      <c r="H992" s="7"/>
    </row>
    <row r="993" spans="8:8" ht="12.75" x14ac:dyDescent="0.2">
      <c r="H993" s="7"/>
    </row>
    <row r="994" spans="8:8" ht="12.75" x14ac:dyDescent="0.2">
      <c r="H994" s="7"/>
    </row>
    <row r="995" spans="8:8" ht="12.75" x14ac:dyDescent="0.2">
      <c r="H995" s="7"/>
    </row>
    <row r="996" spans="8:8" ht="12.75" x14ac:dyDescent="0.2">
      <c r="H996" s="7"/>
    </row>
    <row r="997" spans="8:8" ht="12.75" x14ac:dyDescent="0.2">
      <c r="H997" s="7"/>
    </row>
    <row r="998" spans="8:8" ht="12.75" x14ac:dyDescent="0.2">
      <c r="H998" s="7"/>
    </row>
    <row r="999" spans="8:8" ht="12.75" x14ac:dyDescent="0.2">
      <c r="H999" s="7"/>
    </row>
    <row r="1000" spans="8:8" ht="12.75" x14ac:dyDescent="0.2">
      <c r="H1000" s="7"/>
    </row>
    <row r="1001" spans="8:8" ht="12.75" x14ac:dyDescent="0.2">
      <c r="H1001" s="7"/>
    </row>
    <row r="1002" spans="8:8" ht="12.75" x14ac:dyDescent="0.2">
      <c r="H1002" s="7"/>
    </row>
    <row r="1003" spans="8:8" ht="12.75" x14ac:dyDescent="0.2">
      <c r="H1003" s="7"/>
    </row>
    <row r="1004" spans="8:8" ht="12.75" x14ac:dyDescent="0.2">
      <c r="H1004" s="7"/>
    </row>
    <row r="1005" spans="8:8" ht="12.75" x14ac:dyDescent="0.2">
      <c r="H1005" s="7"/>
    </row>
    <row r="1006" spans="8:8" ht="12.75" x14ac:dyDescent="0.2">
      <c r="H1006" s="7"/>
    </row>
    <row r="1007" spans="8:8" ht="12.75" x14ac:dyDescent="0.2">
      <c r="H1007" s="7"/>
    </row>
  </sheetData>
  <mergeCells count="6">
    <mergeCell ref="A3:A6"/>
    <mergeCell ref="A14:A18"/>
    <mergeCell ref="A22:A23"/>
    <mergeCell ref="A19:A21"/>
    <mergeCell ref="A7:A10"/>
    <mergeCell ref="A11:A12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Céline Koubaa</dc:creator>
  <cp:lastModifiedBy>Céline Koubaa</cp:lastModifiedBy>
  <dcterms:created xsi:type="dcterms:W3CDTF">2018-01-12T19:57:11Z</dcterms:created>
  <dcterms:modified xsi:type="dcterms:W3CDTF">2018-01-12T19:57:12Z</dcterms:modified>
</cp:coreProperties>
</file>